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-120" yWindow="-120" windowWidth="19440" windowHeight="1560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25725"/>
</workbook>
</file>

<file path=xl/calcChain.xml><?xml version="1.0" encoding="utf-8"?>
<calcChain xmlns="http://schemas.openxmlformats.org/spreadsheetml/2006/main">
  <c r="F137" i="1"/>
  <c r="G137" s="1"/>
  <c r="H93" l="1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55" s="1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92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15"/>
  <c r="H80"/>
  <c r="H81"/>
  <c r="H82"/>
  <c r="H83"/>
  <c r="H84"/>
  <c r="H85"/>
  <c r="H86"/>
  <c r="H87"/>
  <c r="H88"/>
  <c r="H89"/>
  <c r="H90"/>
  <c r="H91"/>
  <c r="H79"/>
  <c r="G91"/>
  <c r="G90"/>
  <c r="G89"/>
  <c r="G88"/>
  <c r="G87"/>
  <c r="G86"/>
  <c r="G85"/>
  <c r="G84"/>
  <c r="G83"/>
  <c r="G82"/>
  <c r="G81"/>
  <c r="G80"/>
  <c r="G79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92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15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A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Титул::&lt;Отчетный период (учет выполненных работ)&gt;</t>
        </r>
      </text>
    </comment>
    <comment ref="C8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H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A15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<sst xmlns="http://schemas.openxmlformats.org/spreadsheetml/2006/main" count="442" uniqueCount="299">
  <si>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</si>
  <si>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</si>
  <si>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</si>
  <si>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</si>
  <si>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</si>
  <si>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</si>
  <si>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</si>
  <si>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</si>
  <si>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</si>
  <si>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Сметная стоимость в базисных ценах</t>
  </si>
  <si>
    <t>На единицу</t>
  </si>
  <si>
    <t>Строительство сетей водоснабжения для обеспечения мероприятий по подключению объектов капстроительства к системе водоснабжения: Двухсекционный жилой дом с подземным паркингом, расположенный по адресу: г. Самара, Промышленный район, ул. Г. Димитрова с кадастровым номером 63:01:0707001:23»</t>
  </si>
  <si>
    <t>к Локальной смете № СКС-2021-ХВ-ИП-6.1.19.1-6-НВ</t>
  </si>
  <si>
    <t>проект СКС-2021-ХВ-ИП-6.1.19.1-6-НВ</t>
  </si>
  <si>
    <t>Ресурсы подрядчика</t>
  </si>
  <si>
    <t xml:space="preserve">          Материалы</t>
  </si>
  <si>
    <t>01.2.03.02-0001</t>
  </si>
  <si>
    <t>Грунтовка битумная под полимерное или резиновое покрытие</t>
  </si>
  <si>
    <t>т</t>
  </si>
  <si>
    <t>01.2.03.03-0045</t>
  </si>
  <si>
    <t>Мастика битумно-полимерная</t>
  </si>
  <si>
    <t>01.3.01.03-0002</t>
  </si>
  <si>
    <t>Керосин для технических целей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</si>
  <si>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</si>
  <si>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</si>
  <si>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</si>
  <si>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</si>
  <si>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</si>
  <si>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</si>
  <si>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</si>
  <si>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</si>
  <si>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</si>
  <si>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</si>
  <si>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</si>
  <si>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</si>
  <si>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01.3.05.23-0171</t>
  </si>
  <si>
    <t>Сода кальцинированная (натрий углекислый) техническая</t>
  </si>
  <si>
    <t>01.7.02.02-0021</t>
  </si>
  <si>
    <t>Бумага оберточная листовая</t>
  </si>
  <si>
    <t>1000 м2</t>
  </si>
  <si>
    <t>01.7.03.01-0001</t>
  </si>
  <si>
    <t>Вода</t>
  </si>
  <si>
    <t>01.7.07.12-0024</t>
  </si>
  <si>
    <t>Пленка полиэтиленовая, толщина 0,15 мм</t>
  </si>
  <si>
    <t>м2</t>
  </si>
  <si>
    <t>01.7.11.04-0072</t>
  </si>
  <si>
    <t>Проволока сварочная легированная, диаметр 4 мм</t>
  </si>
  <si>
    <t>01.7.11.06-0002</t>
  </si>
  <si>
    <t>Флюс АН-47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</si>
  <si>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</si>
  <si>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</si>
  <si>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</si>
  <si>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</si>
  <si>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</si>
  <si>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</si>
  <si>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</si>
  <si>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</si>
  <si>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</si>
  <si>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</si>
  <si>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</si>
  <si>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</si>
  <si>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01.7.15.03-0016</t>
  </si>
  <si>
    <t>Болты с гайками и шайбами для санитарно-технических работ, диаметр 24 мм</t>
  </si>
  <si>
    <t>01.7.15.03-0042</t>
  </si>
  <si>
    <t>Болты с гайками и шайбами строительные</t>
  </si>
  <si>
    <t>01.7.15.06-0111</t>
  </si>
  <si>
    <t>Гвозди строительные</t>
  </si>
  <si>
    <t>01.7.19.04-0031</t>
  </si>
  <si>
    <t>Прокладки резиновые (пластина техническая прессованная)</t>
  </si>
  <si>
    <t>01.7.20.08-0021</t>
  </si>
  <si>
    <t>Брезент</t>
  </si>
  <si>
    <t>01.7.20.08-0051</t>
  </si>
  <si>
    <t>Ветошь</t>
  </si>
  <si>
    <t>01.7.20.08-0071</t>
  </si>
  <si>
    <t>Канат пеньковый пропитанный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</si>
  <si>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</si>
  <si>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</si>
  <si>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</si>
  <si>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</si>
  <si>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</si>
  <si>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02.3.01.02-1012</t>
  </si>
  <si>
    <t>Песок природный II класс, средний, круглые сита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</si>
  <si>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</si>
  <si>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</si>
  <si>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</si>
  <si>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</si>
  <si>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</si>
  <si>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</si>
  <si>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04.1.02.05-0005</t>
  </si>
  <si>
    <t>Смеси бетонные тяжелого бетона (БСТ), класс В12,5 (М150)</t>
  </si>
  <si>
    <t>04.1.02.05-0007</t>
  </si>
  <si>
    <t>Смеси бетонные тяжелого бетона (БСТ), класс В20 (М250)</t>
  </si>
  <si>
    <t>04.1.02.05-0010</t>
  </si>
  <si>
    <t>Смеси бетонные тяжелого бетона (БСТ), класс В27,5 (М350)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</si>
  <si>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</si>
  <si>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</si>
  <si>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</si>
  <si>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</si>
  <si>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</si>
  <si>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</si>
  <si>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05.1.01.13-0043</t>
  </si>
  <si>
    <t>Плита железобетонная покрытий, перекрытий и днищ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</si>
  <si>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</si>
  <si>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</si>
  <si>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</si>
  <si>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</si>
  <si>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</si>
  <si>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</si>
  <si>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</si>
  <si>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</si>
  <si>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</si>
  <si>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</si>
  <si>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</si>
  <si>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</si>
  <si>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</si>
  <si>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</si>
  <si>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</si>
  <si>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</si>
  <si>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</si>
  <si>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</si>
  <si>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</si>
  <si>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</si>
  <si>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</si>
  <si>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</si>
  <si>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</si>
  <si>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</si>
  <si>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</si>
  <si>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11.2.13.04-0012</t>
  </si>
  <si>
    <t>Щиты из досок, толщина 40 мм</t>
  </si>
  <si>
    <t>12.1.02.06-0012</t>
  </si>
  <si>
    <t>Рубероид кровельный РКК-350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</si>
  <si>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</si>
  <si>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</si>
  <si>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</si>
  <si>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</si>
  <si>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</si>
  <si>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</si>
  <si>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</si>
  <si>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</si>
  <si>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14.5.09.07-0030</t>
  </si>
  <si>
    <t>Растворитель Р-4</t>
  </si>
  <si>
    <t>14.5.09.11-0102</t>
  </si>
  <si>
    <t>Уайт-спирит</t>
  </si>
  <si>
    <t>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</si>
  <si>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</si>
  <si>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м</t>
  </si>
  <si>
    <t>23.5.02.02-0055</t>
  </si>
  <si>
    <t>Трубы стальные электросварные прямошовные со снятой фаской из стали марок Ст2кп-Ст4кп и Ст2пс-Ст4пс, наружный диаметр 108 мм, толщина стенки 4 мм</t>
  </si>
  <si>
    <t>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</si>
  <si>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</si>
  <si>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23.8.03.12-0011</t>
  </si>
  <si>
    <t>Фасонные части стальные сварные, номинальный диаметр до 800 мм</t>
  </si>
  <si>
    <t>ТЦ_18.1.10.04_63_6312180039_17.05.2021_02</t>
  </si>
  <si>
    <t>шт.</t>
  </si>
  <si>
    <t xml:space="preserve">   - Гидрант пожарный подземный д=125 мм Hтр=3,25м Jafar</t>
  </si>
  <si>
    <t xml:space="preserve">   - Задвижки фланцевые JAFAR Д-100 мм со штурвалом</t>
  </si>
  <si>
    <t xml:space="preserve">   - Задвижки фланцевые JAFAR Д-300 мм со штурвалом</t>
  </si>
  <si>
    <t xml:space="preserve">   - Задвижки фланцевые JAFAR Д-50 мм со штурвалом</t>
  </si>
  <si>
    <t xml:space="preserve">   - Задвижки фланцевые JAFAR Д-500 мм со штурвалом</t>
  </si>
  <si>
    <t>ТЦ_18.1.10.04_63_6319189182_08.11.2021_02</t>
  </si>
  <si>
    <t>Опорная плита ковера Jafar</t>
  </si>
  <si>
    <t>ТЦ_18.5.08.02_63_6319189182_08.11.2021_02</t>
  </si>
  <si>
    <t>Вантуз воздушный двухступенчатый д=50 мм RD 1000 мм Jafar</t>
  </si>
  <si>
    <t>ТЦ_18.5.08.04_63_6319189182_08.11.2021_02</t>
  </si>
  <si>
    <t>Ковер для гидранта чугунный Jafar</t>
  </si>
  <si>
    <t>ТЦ_23.8.03.11_63_6312180039_17.05.2021_02</t>
  </si>
  <si>
    <t>Пожарная подставка ППФ 300</t>
  </si>
  <si>
    <t>ТЦ_23.8.03.11_63_6319189182_08.11.2021_02</t>
  </si>
  <si>
    <t xml:space="preserve">   - Фланцы стальные свободные 100-10-03-1-В-Ст 20-IV</t>
  </si>
  <si>
    <t xml:space="preserve">   - Фланцы стальные свободные 300-10-03-1-В-Ст 20-IV</t>
  </si>
  <si>
    <t>ТЦ_23.8.03.11_63_6319189182_23.07.2021_02</t>
  </si>
  <si>
    <t>Заглушка фланцевая стальная д=300 мм Р=1,0 МПа</t>
  </si>
  <si>
    <t>ТЦ_24.3.03.13_63_6319189182_18.05.2021_02</t>
  </si>
  <si>
    <t>Неподвижная опора ПЭ 100 SDR17 315</t>
  </si>
  <si>
    <t>ФССЦ-01.2.01.02-0054</t>
  </si>
  <si>
    <t>Битумы нефтяные строительные БН-90/10</t>
  </si>
  <si>
    <t>ФССЦ-01.2.03.03-0007</t>
  </si>
  <si>
    <t>Мастика битумная</t>
  </si>
  <si>
    <t>ФССЦ-01.2.03.03-0013</t>
  </si>
  <si>
    <t>Мастика битумная кровельная горячая</t>
  </si>
  <si>
    <t>ФССЦ-01.4.03.03-0021</t>
  </si>
  <si>
    <t>Полимер для стабилизации буровых скважин</t>
  </si>
  <si>
    <t>ФССЦ-01.7.15.10-0066</t>
  </si>
  <si>
    <t>Скобы ходовые (11шт.х0,6м х 1,578кг = 10,43кг)</t>
  </si>
  <si>
    <t>ФССЦ-02.1.01.01-0003</t>
  </si>
  <si>
    <t>Глина бентонитовая</t>
  </si>
  <si>
    <t>ФССЦ-02.2.05.04-1772</t>
  </si>
  <si>
    <t>Щебень М 600, фракция 20-40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</si>
  <si>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</si>
  <si>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</si>
  <si>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ФССЦ-04.1.02.05-0006</t>
  </si>
  <si>
    <t>Смеси бетонные тяжелого бетона (БСТ), класс В15 (М200)</t>
  </si>
  <si>
    <t>ФССЦ-04.1.02.05-0007</t>
  </si>
  <si>
    <t>ФССЦ-04.1.02.05-0076</t>
  </si>
  <si>
    <t>Смеси бетонные тяжелого бетона (БСТ), крупность заполнителя более 40 мм, класс В12,5 (М150)</t>
  </si>
  <si>
    <t>ФССЦ-04.3.01.09-0014</t>
  </si>
  <si>
    <t>ФССЦ-05.1.01.04-0005</t>
  </si>
  <si>
    <t>Балка перекрытий теплотрасс Б-6, бетон B25 (М350), объем 0,5 м3, расход арматуры 64,64 кг</t>
  </si>
  <si>
    <t>шт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</si>
  <si>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</si>
  <si>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</si>
  <si>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</si>
  <si>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</si>
  <si>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ФССЦ-05.1.01.09-0052</t>
  </si>
  <si>
    <t>Кольцо стеновое смотровых колодцев КС7.9, бетон B15 (М200), объем 0,15 м3, расход арматуры 4,80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</si>
  <si>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</si>
  <si>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</si>
  <si>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ФССЦ-05.1.01.11-0045</t>
  </si>
  <si>
    <t>Плита днища ПН15, бетон B15 (М200), объем 0,38 м3, расход арматуры 33,13 кг</t>
  </si>
  <si>
    <t>ФССЦ-05.1.01.12-0012</t>
  </si>
  <si>
    <t>Плита перекрытия лотков и каналов ПО-3, бетон В25 (М350), объем 0,36 м3, расход арматуры 37,5 кг</t>
  </si>
  <si>
    <t>ФССЦ-05.1.01.13-0043</t>
  </si>
  <si>
    <t>ФССЦ-05.1.06.09-0003</t>
  </si>
  <si>
    <t>Плиты перекрытия 1ПП15-2, бетон B15, объем 0,27 м3, расход арматуры 32,21 кг</t>
  </si>
  <si>
    <t>ФССЦ-05.1.06.09-0021</t>
  </si>
  <si>
    <t>Плиты перекрытия П1-5, бетон B15, объем 0,02 м3, расход арматуры 0,9 кг</t>
  </si>
  <si>
    <t>ФССЦ-05.1.06.14-0031</t>
  </si>
  <si>
    <t>Плиты покрытий железобетонные прочие (П16д-15, 0,25 м3)</t>
  </si>
  <si>
    <t>ФССЦ-05.1.08.06-0058</t>
  </si>
  <si>
    <t>Плиты дорожные ПД6, бетон B20, объем 0,85 м3, расход арматуры 99,30 кг</t>
  </si>
  <si>
    <t>ФССЦ-05.2.02.01-0036</t>
  </si>
  <si>
    <t>Блоки бетонные для стен подвалов полнотелые ФБС9-4-6-Т, бетон B7,5 (М100, объем 0,195 м3, расход арматуры 0,76 кг</t>
  </si>
  <si>
    <t>ФССЦ-05.2.02.01-0040</t>
  </si>
  <si>
    <t>Блоки бетонные для стен подвалов полнотелые ФБС12-4-3-Т, бетон B7,5 (М100, объем 0,127 м3, расход арматуры 0,74 кг</t>
  </si>
  <si>
    <t>ФССЦ-05.2.02.01-0042</t>
  </si>
  <si>
    <t>Блоки бетонные для стен подвалов полнотелые ФБС12-4-6-Т, бетон B7,5 (М100, объем 0,265 м3, расход арматуры 1,46 кг</t>
  </si>
  <si>
    <t>ФССЦ-05.2.02.01-0053</t>
  </si>
  <si>
    <t>Блоки бетонные для стен подвалов полнотелые ФБС24-4-6-Т, бетон B7,5 (М100, объем 0,543 м3, расход арматуры 1,46 кг</t>
  </si>
  <si>
    <t>ФССЦ-07.2.05.01-0032</t>
  </si>
  <si>
    <t xml:space="preserve">   - Ограждения лестничных проемов, лестничные марши, пожарные лестницы</t>
  </si>
  <si>
    <t xml:space="preserve">   - Ограждения лестничных проемов, лестничные марши, пожарные лестницы (стремянка)</t>
  </si>
  <si>
    <t>ФССЦ-08.1.02.06-0041</t>
  </si>
  <si>
    <t>Люк чугунный легкий</t>
  </si>
  <si>
    <t>ФССЦ-08.1.02.06-0043</t>
  </si>
  <si>
    <t>Люк чугунный тяжелый</t>
  </si>
  <si>
    <t>ФССЦ-08.3.08.02-0052</t>
  </si>
  <si>
    <t>Уголок горячекатаный, марка стали ВСт3кп2, размер 50х50х5 мм (крепление)</t>
  </si>
  <si>
    <t>ФССЦ-08.4.03.02-0001</t>
  </si>
  <si>
    <t>Сталь арматурная, горячекатаная, гладкая, класс А-I, диаметр 6 мм</t>
  </si>
  <si>
    <t>ФССЦ-08.4.03.03-0031</t>
  </si>
  <si>
    <t>Сталь арматурная, горячекатаная, периодического профиля, класс А-III, диаметр 10 мм</t>
  </si>
  <si>
    <t>ФССЦ-08.4.03.03-0032</t>
  </si>
  <si>
    <t>Сталь арматурная, горячекатаная, периодического профиля, класс А-III, диаметр 12 мм</t>
  </si>
  <si>
    <t>ФССЦ-08.4.03.03-0034</t>
  </si>
  <si>
    <t>Сталь арматурная, горячекатаная, периодического профиля, класс А-III, диаметр 16-18 мм (скоба)</t>
  </si>
  <si>
    <t>ФССЦ-23.5.01.08-0016</t>
  </si>
  <si>
    <t>Трубы стальные электросварные прямошовные и спиральношовные, класс прочности К38, наружный диаметр 426 мм, толщина стенки 8 мм (гильза)</t>
  </si>
  <si>
    <t>ФССЦ-23.5.01.08-0028</t>
  </si>
  <si>
    <t>Трубы стальные электросварные прямошовные и спиральношовные, класс прочности К38, наружный диаметр 530 мм, толщина стенки 11 мм</t>
  </si>
  <si>
    <t>ФССЦ-23.5.01.08-0034</t>
  </si>
  <si>
    <t>Трубы стальные электросварные прямошовные и спиральношовные, класс прочности К38, наружный диаметр 630 мм, толщина стенки 9 мм (гильза)</t>
  </si>
  <si>
    <t>ФССЦ-23.5.02.02-0034</t>
  </si>
  <si>
    <t>ФССЦ-23.5.02.02-0054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</si>
  <si>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3,0 мм (102х3)</t>
  </si>
  <si>
    <t>ФССЦ-23.5.02.02-0055</t>
  </si>
  <si>
    <t>ФССЦ-23.5.02.02-0058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</si>
  <si>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5 мм</t>
  </si>
  <si>
    <t>ФССЦ-23.5.02.02-0064</t>
  </si>
  <si>
    <t>Трубы стальные электросварные прямошовные со снятой фаской из стали марок БСт2кп-БСт4кп и БСт2пс-БСт4пс, наружный диаметр 114 мм, толщина стенки 5 мм</t>
  </si>
  <si>
    <t>ФССЦ-23.5.02.02-0085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</si>
  <si>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4 мм</t>
  </si>
  <si>
    <t>ФССЦ-23.5.02.02-0090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</si>
  <si>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8 мм</t>
  </si>
  <si>
    <t>ФССЦ-23.5.02.02-0100</t>
  </si>
  <si>
    <t>ФССЦ-23.5.02.02-0101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</si>
  <si>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7 мм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</si>
  <si>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</si>
  <si>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</si>
  <si>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</si>
  <si>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</si>
  <si>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ФССЦ-23.8.03.11-0656</t>
  </si>
  <si>
    <t>Фланцы стальные плоские приварные из стали ВСт3сп2, ВСт3сп3, номинальное давление 1,0 МПа, номинальный диаметр 100 мм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</si>
  <si>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</si>
  <si>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</t>
  </si>
  <si>
    <t>ФССЦ-23.8.03.11-0664</t>
  </si>
  <si>
    <t>Фланцы стальные плоские приварные из стали ВСт3сп2, ВСт3сп3, номинальное давление 1,0 МПа, номинальный диаметр 500 мм</t>
  </si>
  <si>
    <t>компл</t>
  </si>
  <si>
    <t>ФССЦ-23.8.03.12-0011</t>
  </si>
  <si>
    <t>ФССЦ-23.8.04.06-0076</t>
  </si>
  <si>
    <t>Отводы 90 град. с радиусом кривизны R=1,5 Ду на Ру до 16 МПа (160 кгс/см2), диаметром условного прохода: 100 мм, наружным диаметром 114 мм, толщиной стенки 6 мм</t>
  </si>
  <si>
    <t>ФССЦ-23.8.04.12-0104</t>
  </si>
  <si>
    <t>Тройники равнопроходные, номинальное давление до 16 МПа, номинальный диаметр 100 мм, наружный диаметр и толщина стенки 114,3х3,6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</si>
  <si>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</si>
  <si>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</si>
  <si>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</si>
  <si>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</si>
  <si>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ФССЦ-24.3.03.13-0055</t>
  </si>
  <si>
    <t>Трубы напорные полиэтиленовые ПЭ100, стандартное размерное отношение SDR17, номинальный наружный диаметр 315 мм, толщина стенки 18,7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</si>
  <si>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</si>
  <si>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</si>
  <si>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</si>
  <si>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 (Д-315 мм)</t>
  </si>
  <si>
    <t>ФССЦ-24.3.05.08-0451</t>
  </si>
  <si>
    <t>Отвод полиэтиленовый сварной 30°, ПЭ100, к напорным трубам 0,63 МПа (6,3 кгс/см2), диаметр 315 мм</t>
  </si>
  <si>
    <t>ИТОГО</t>
  </si>
  <si>
    <t>на Строительство сетей водоснабжения</t>
  </si>
  <si>
    <t>Сметная стоимость в текущих ценах</t>
  </si>
  <si>
    <t>Проверил:______________А.А. Клюева</t>
  </si>
  <si>
    <t>Всего, руб. без НДС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</si>
</sst>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43" fontId="4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49" fontId="6" fillId="0" borderId="0" xfId="22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  <xf numFmtId="2" fontId="5" fillId="0" borderId="1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2" fontId="5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6" fillId="0" borderId="3" xfId="22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12" fillId="0" borderId="1" xfId="25" applyFont="1" applyBorder="1" applyAlignment="1">
      <alignment horizontal="righ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right" vertical="top" wrapText="1"/>
    </xf>
    <xf numFmtId="43" fontId="5" fillId="2" borderId="1" xfId="25" applyFont="1" applyFill="1" applyBorder="1" applyAlignment="1">
      <alignment horizontal="righ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Финансовый" xfId="25" builtinId="3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H161"/>
  <sheetViews>
    <sheetView showGridLines="0" tabSelected="1" topLeftCell="A134" zoomScaleSheetLayoutView="75" workbookViewId="0">
      <selection activeCell="H155" sqref="H155"/>
    </sheetView>
  </sheetViews>
  <sheetFormatPr defaultRowHeight="12.75"/>
  <cols>
    <col min="1" max="1" width="5" customWidth="1"/>
    <col min="2" max="2" width="23.2851562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4.7109375" style="1" customWidth="1"/>
    <col min="8" max="8" width="16.7109375" style="1" customWidth="1"/>
  </cols>
  <sheetData>
    <row r="1" spans="1:8" s="6" customFormat="1" ht="57" customHeight="1">
      <c r="A1" s="39" t="s">
        <v>11</v>
      </c>
      <c r="B1" s="39"/>
      <c r="C1" s="39"/>
      <c r="D1" s="39"/>
      <c r="E1" s="39"/>
      <c r="F1" s="39"/>
      <c r="G1" s="39"/>
      <c r="H1" s="39"/>
    </row>
    <row r="2" spans="1:8" s="6" customFormat="1" ht="11.25">
      <c r="A2" s="40" t="s">
        <v>1</v>
      </c>
      <c r="B2" s="40"/>
      <c r="C2" s="40"/>
      <c r="D2" s="40"/>
      <c r="E2" s="40"/>
      <c r="F2" s="40"/>
      <c r="G2" s="40"/>
      <c r="H2" s="40"/>
    </row>
    <row r="3" spans="1:8" s="6" customFormat="1" ht="15">
      <c r="A3" s="17"/>
      <c r="B3" s="17"/>
      <c r="C3" s="17"/>
      <c r="D3" s="17"/>
      <c r="E3" s="17"/>
      <c r="F3" s="17"/>
      <c r="G3" s="17"/>
      <c r="H3" s="17"/>
    </row>
    <row r="4" spans="1:8" s="6" customFormat="1" ht="15">
      <c r="A4" s="45" t="s">
        <v>3</v>
      </c>
      <c r="B4" s="45"/>
      <c r="C4" s="45"/>
      <c r="D4" s="45"/>
      <c r="E4" s="45"/>
      <c r="F4" s="45"/>
      <c r="G4" s="45"/>
      <c r="H4" s="45"/>
    </row>
    <row r="5" spans="1:8" s="6" customFormat="1">
      <c r="A5" s="46" t="s">
        <v>12</v>
      </c>
      <c r="B5" s="46"/>
      <c r="C5" s="46"/>
      <c r="D5" s="46"/>
      <c r="E5" s="46"/>
      <c r="F5" s="46"/>
      <c r="G5" s="46"/>
      <c r="H5" s="46"/>
    </row>
    <row r="6" spans="1:8" s="6" customFormat="1">
      <c r="A6" s="47" t="s">
        <v>295</v>
      </c>
      <c r="B6" s="47"/>
      <c r="C6" s="47"/>
      <c r="D6" s="47"/>
      <c r="E6" s="47"/>
      <c r="F6" s="47"/>
      <c r="G6" s="47"/>
      <c r="H6" s="47"/>
    </row>
    <row r="7" spans="1:8" s="6" customFormat="1">
      <c r="A7" s="47"/>
      <c r="B7" s="47"/>
      <c r="C7" s="47"/>
      <c r="D7" s="47"/>
      <c r="E7" s="47"/>
      <c r="F7" s="47"/>
      <c r="G7" s="47"/>
      <c r="H7" s="47"/>
    </row>
    <row r="8" spans="1:8" s="6" customFormat="1">
      <c r="A8" s="20" t="s">
        <v>2</v>
      </c>
      <c r="B8" s="19"/>
      <c r="C8" s="18" t="s">
        <v>13</v>
      </c>
      <c r="D8" s="19"/>
      <c r="E8" s="19"/>
      <c r="F8" s="19"/>
      <c r="G8" s="19"/>
      <c r="H8" s="19"/>
    </row>
    <row r="9" spans="1:8" s="6" customFormat="1" ht="11.25">
      <c r="A9" s="19"/>
      <c r="B9" s="19"/>
      <c r="C9" s="19"/>
      <c r="D9" s="19"/>
      <c r="E9" s="19"/>
      <c r="F9" s="19"/>
      <c r="G9" s="19"/>
      <c r="H9" s="19"/>
    </row>
    <row r="10" spans="1:8" s="16" customFormat="1" ht="56.25" customHeight="1">
      <c r="A10" s="41" t="s">
        <v>4</v>
      </c>
      <c r="B10" s="43" t="s">
        <v>5</v>
      </c>
      <c r="C10" s="41" t="s">
        <v>0</v>
      </c>
      <c r="D10" s="41" t="s">
        <v>6</v>
      </c>
      <c r="E10" s="41" t="s">
        <v>7</v>
      </c>
      <c r="F10" s="22" t="s">
        <v>9</v>
      </c>
      <c r="G10" s="22" t="s">
        <v>296</v>
      </c>
      <c r="H10" s="48" t="s">
        <v>298</v>
      </c>
    </row>
    <row r="11" spans="1:8" s="16" customFormat="1" ht="22.5">
      <c r="A11" s="42"/>
      <c r="B11" s="44"/>
      <c r="C11" s="42"/>
      <c r="D11" s="42"/>
      <c r="E11" s="42"/>
      <c r="F11" s="10" t="s">
        <v>10</v>
      </c>
      <c r="G11" s="21" t="s">
        <v>10</v>
      </c>
      <c r="H11" s="41"/>
    </row>
    <row r="12" spans="1:8" s="16" customFormat="1">
      <c r="A12" s="23">
        <v>1</v>
      </c>
      <c r="B12" s="23" t="s">
        <v>8</v>
      </c>
      <c r="C12" s="23">
        <v>3</v>
      </c>
      <c r="D12" s="23">
        <v>4</v>
      </c>
      <c r="E12" s="23">
        <v>5</v>
      </c>
      <c r="F12" s="23">
        <v>6</v>
      </c>
      <c r="G12" s="23">
        <v>7</v>
      </c>
      <c r="H12" s="23">
        <v>8</v>
      </c>
    </row>
    <row r="13" spans="1:8" s="6" customFormat="1" ht="21" customHeight="1">
      <c r="A13" s="37" t="s">
        <v>14</v>
      </c>
      <c r="B13" s="38"/>
      <c r="C13" s="38"/>
      <c r="D13" s="38"/>
      <c r="E13" s="38"/>
      <c r="F13" s="38"/>
      <c r="G13" s="38"/>
      <c r="H13" s="38"/>
    </row>
    <row r="14" spans="1:8" s="6" customFormat="1" ht="21" customHeight="1">
      <c r="A14" s="37" t="s">
        <v>15</v>
      </c>
      <c r="B14" s="38"/>
      <c r="C14" s="38"/>
      <c r="D14" s="38"/>
      <c r="E14" s="38"/>
      <c r="F14" s="38"/>
      <c r="G14" s="38"/>
      <c r="H14" s="38"/>
    </row>
    <row r="15" spans="1:8" s="6" customFormat="1" ht="22.5">
      <c r="A15" s="24">
        <v>1</v>
      </c>
      <c r="B15" s="25" t="s">
        <v>16</v>
      </c>
      <c r="C15" s="24" t="s">
        <v>17</v>
      </c>
      <c r="D15" s="26" t="s">
        <v>18</v>
      </c>
      <c r="E15" s="27">
        <v>1.6317E-3</v>
      </c>
      <c r="F15" s="28">
        <v>31060</v>
      </c>
      <c r="G15" s="34">
        <f>F15*4.21</f>
        <v>130762.6</v>
      </c>
      <c r="H15" s="34">
        <f>E15*G15</f>
        <v>213.36533442000001</v>
      </c>
    </row>
    <row r="16" spans="1:8" s="6" customFormat="1" ht="22.5">
      <c r="A16" s="24">
        <v>2</v>
      </c>
      <c r="B16" s="25" t="s">
        <v>19</v>
      </c>
      <c r="C16" s="24" t="s">
        <v>20</v>
      </c>
      <c r="D16" s="26" t="s">
        <v>18</v>
      </c>
      <c r="E16" s="27">
        <v>3.8249999999999998E-3</v>
      </c>
      <c r="F16" s="28">
        <v>1500</v>
      </c>
      <c r="G16" s="34">
        <f t="shared" ref="G16:G78" si="0">F16*4.21</f>
        <v>6315</v>
      </c>
      <c r="H16" s="34">
        <f t="shared" ref="H16:H78" si="1">E16*G16</f>
        <v>24.154875000000001</v>
      </c>
    </row>
    <row r="17" spans="1:8" s="6" customFormat="1" ht="22.5">
      <c r="A17" s="24">
        <v>3</v>
      </c>
      <c r="B17" s="25" t="s">
        <v>21</v>
      </c>
      <c r="C17" s="24" t="s">
        <v>22</v>
      </c>
      <c r="D17" s="26" t="s">
        <v>18</v>
      </c>
      <c r="E17" s="27">
        <v>3.0551999999999999E-2</v>
      </c>
      <c r="F17" s="28">
        <v>2606.9</v>
      </c>
      <c r="G17" s="34">
        <f t="shared" si="0"/>
        <v>10975.049000000001</v>
      </c>
      <c r="H17" s="34">
        <f t="shared" si="1"/>
        <v>335.30969704800003</v>
      </c>
    </row>
    <row r="18" spans="1:8" s="6" customFormat="1" ht="22.5">
      <c r="A18" s="24">
        <v>4</v>
      </c>
      <c r="B18" s="25" t="s">
        <v>23</v>
      </c>
      <c r="C18" s="24" t="s">
        <v>24</v>
      </c>
      <c r="D18" s="26" t="s">
        <v>25</v>
      </c>
      <c r="E18" s="27">
        <v>2.3940000000000001</v>
      </c>
      <c r="F18" s="28">
        <v>12.8</v>
      </c>
      <c r="G18" s="34">
        <f t="shared" si="0"/>
        <v>53.888000000000005</v>
      </c>
      <c r="H18" s="34">
        <f t="shared" si="1"/>
        <v>129.00787200000002</v>
      </c>
    </row>
    <row r="19" spans="1:8" s="6" customFormat="1" ht="22.5">
      <c r="A19" s="24">
        <v>5</v>
      </c>
      <c r="B19" s="25" t="s">
        <v>26</v>
      </c>
      <c r="C19" s="24" t="s">
        <v>27</v>
      </c>
      <c r="D19" s="26" t="s">
        <v>25</v>
      </c>
      <c r="E19" s="27">
        <v>7.0000000000000007E-2</v>
      </c>
      <c r="F19" s="28">
        <v>38.89</v>
      </c>
      <c r="G19" s="34">
        <f t="shared" si="0"/>
        <v>163.7269</v>
      </c>
      <c r="H19" s="34">
        <f t="shared" si="1"/>
        <v>11.460883000000001</v>
      </c>
    </row>
    <row r="20" spans="1:8" s="6" customFormat="1" ht="22.5">
      <c r="A20" s="24">
        <v>6</v>
      </c>
      <c r="B20" s="25" t="s">
        <v>28</v>
      </c>
      <c r="C20" s="24" t="s">
        <v>29</v>
      </c>
      <c r="D20" s="26" t="s">
        <v>30</v>
      </c>
      <c r="E20" s="27">
        <v>0.57799999999999996</v>
      </c>
      <c r="F20" s="28">
        <v>38.51</v>
      </c>
      <c r="G20" s="34">
        <f t="shared" si="0"/>
        <v>162.12709999999998</v>
      </c>
      <c r="H20" s="34">
        <f t="shared" si="1"/>
        <v>93.70946379999998</v>
      </c>
    </row>
    <row r="21" spans="1:8" s="6" customFormat="1" ht="22.5">
      <c r="A21" s="24">
        <v>7</v>
      </c>
      <c r="B21" s="25" t="s">
        <v>31</v>
      </c>
      <c r="C21" s="24" t="s">
        <v>32</v>
      </c>
      <c r="D21" s="26" t="s">
        <v>30</v>
      </c>
      <c r="E21" s="27">
        <v>4.0258732000000004</v>
      </c>
      <c r="F21" s="28">
        <v>6.22</v>
      </c>
      <c r="G21" s="34">
        <f t="shared" si="0"/>
        <v>26.186199999999999</v>
      </c>
      <c r="H21" s="34">
        <f t="shared" si="1"/>
        <v>105.42232078984001</v>
      </c>
    </row>
    <row r="22" spans="1:8" s="6" customFormat="1" ht="22.5">
      <c r="A22" s="24">
        <v>8</v>
      </c>
      <c r="B22" s="25" t="s">
        <v>33</v>
      </c>
      <c r="C22" s="24" t="s">
        <v>34</v>
      </c>
      <c r="D22" s="26" t="s">
        <v>25</v>
      </c>
      <c r="E22" s="27">
        <v>7.1575915999999999</v>
      </c>
      <c r="F22" s="28">
        <v>6.09</v>
      </c>
      <c r="G22" s="34">
        <f t="shared" si="0"/>
        <v>25.6389</v>
      </c>
      <c r="H22" s="34">
        <f t="shared" si="1"/>
        <v>183.51277527324001</v>
      </c>
    </row>
    <row r="23" spans="1:8" s="6" customFormat="1" ht="22.5">
      <c r="A23" s="24">
        <v>9</v>
      </c>
      <c r="B23" s="25" t="s">
        <v>35</v>
      </c>
      <c r="C23" s="24" t="s">
        <v>36</v>
      </c>
      <c r="D23" s="26" t="s">
        <v>18</v>
      </c>
      <c r="E23" s="27">
        <v>3.4020000000000002E-2</v>
      </c>
      <c r="F23" s="28">
        <v>1865</v>
      </c>
      <c r="G23" s="34">
        <f t="shared" si="0"/>
        <v>7851.65</v>
      </c>
      <c r="H23" s="34">
        <f t="shared" si="1"/>
        <v>267.113133</v>
      </c>
    </row>
    <row r="24" spans="1:8" s="6" customFormat="1" ht="22.5">
      <c r="A24" s="24">
        <v>10</v>
      </c>
      <c r="B24" s="25" t="s">
        <v>37</v>
      </c>
      <c r="C24" s="24" t="s">
        <v>38</v>
      </c>
      <c r="D24" s="26" t="s">
        <v>39</v>
      </c>
      <c r="E24" s="27">
        <v>1.82609E-2</v>
      </c>
      <c r="F24" s="28">
        <v>1252</v>
      </c>
      <c r="G24" s="34">
        <f t="shared" si="0"/>
        <v>5270.92</v>
      </c>
      <c r="H24" s="34">
        <f t="shared" si="1"/>
        <v>96.251743028000007</v>
      </c>
    </row>
    <row r="25" spans="1:8" s="6" customFormat="1" ht="22.5">
      <c r="A25" s="24">
        <v>11</v>
      </c>
      <c r="B25" s="25" t="s">
        <v>40</v>
      </c>
      <c r="C25" s="24" t="s">
        <v>41</v>
      </c>
      <c r="D25" s="26" t="s">
        <v>30</v>
      </c>
      <c r="E25" s="27">
        <v>109.74589899999999</v>
      </c>
      <c r="F25" s="28">
        <v>2.44</v>
      </c>
      <c r="G25" s="34">
        <f t="shared" si="0"/>
        <v>10.272399999999999</v>
      </c>
      <c r="H25" s="34">
        <f t="shared" si="1"/>
        <v>1127.3537728875999</v>
      </c>
    </row>
    <row r="26" spans="1:8" s="6" customFormat="1" ht="22.5">
      <c r="A26" s="24">
        <v>12</v>
      </c>
      <c r="B26" s="25" t="s">
        <v>42</v>
      </c>
      <c r="C26" s="24" t="s">
        <v>43</v>
      </c>
      <c r="D26" s="26" t="s">
        <v>44</v>
      </c>
      <c r="E26" s="27">
        <v>4.5662599999999998</v>
      </c>
      <c r="F26" s="28">
        <v>3.62</v>
      </c>
      <c r="G26" s="34">
        <f t="shared" si="0"/>
        <v>15.2402</v>
      </c>
      <c r="H26" s="34">
        <f t="shared" si="1"/>
        <v>69.590715652</v>
      </c>
    </row>
    <row r="27" spans="1:8" s="6" customFormat="1" ht="22.5">
      <c r="A27" s="24">
        <v>13</v>
      </c>
      <c r="B27" s="25" t="s">
        <v>45</v>
      </c>
      <c r="C27" s="24" t="s">
        <v>46</v>
      </c>
      <c r="D27" s="26" t="s">
        <v>18</v>
      </c>
      <c r="E27" s="27">
        <v>3.5199999999999999E-4</v>
      </c>
      <c r="F27" s="28">
        <v>13560</v>
      </c>
      <c r="G27" s="34">
        <f t="shared" si="0"/>
        <v>57087.6</v>
      </c>
      <c r="H27" s="34">
        <f t="shared" si="1"/>
        <v>20.094835199999999</v>
      </c>
    </row>
    <row r="28" spans="1:8" s="6" customFormat="1" ht="22.5">
      <c r="A28" s="24">
        <v>14</v>
      </c>
      <c r="B28" s="25" t="s">
        <v>47</v>
      </c>
      <c r="C28" s="24" t="s">
        <v>48</v>
      </c>
      <c r="D28" s="26" t="s">
        <v>25</v>
      </c>
      <c r="E28" s="27">
        <v>0.46400000000000002</v>
      </c>
      <c r="F28" s="28">
        <v>6</v>
      </c>
      <c r="G28" s="34">
        <f t="shared" si="0"/>
        <v>25.259999999999998</v>
      </c>
      <c r="H28" s="34">
        <f t="shared" si="1"/>
        <v>11.72064</v>
      </c>
    </row>
    <row r="29" spans="1:8" s="6" customFormat="1" ht="22.5">
      <c r="A29" s="24">
        <v>15</v>
      </c>
      <c r="B29" s="25" t="s">
        <v>49</v>
      </c>
      <c r="C29" s="24" t="s">
        <v>50</v>
      </c>
      <c r="D29" s="26" t="s">
        <v>18</v>
      </c>
      <c r="E29" s="27">
        <v>2.1938800000000001E-2</v>
      </c>
      <c r="F29" s="28">
        <v>10315.01</v>
      </c>
      <c r="G29" s="34">
        <f t="shared" si="0"/>
        <v>43426.1921</v>
      </c>
      <c r="H29" s="34">
        <f t="shared" si="1"/>
        <v>952.7185432434801</v>
      </c>
    </row>
    <row r="30" spans="1:8" s="6" customFormat="1" ht="22.5">
      <c r="A30" s="24">
        <v>16</v>
      </c>
      <c r="B30" s="25" t="s">
        <v>51</v>
      </c>
      <c r="C30" s="24" t="s">
        <v>52</v>
      </c>
      <c r="D30" s="26" t="s">
        <v>25</v>
      </c>
      <c r="E30" s="27">
        <v>0.18</v>
      </c>
      <c r="F30" s="28">
        <v>10.57</v>
      </c>
      <c r="G30" s="34">
        <f t="shared" si="0"/>
        <v>44.499700000000004</v>
      </c>
      <c r="H30" s="34">
        <f t="shared" si="1"/>
        <v>8.0099460000000011</v>
      </c>
    </row>
    <row r="31" spans="1:8" s="6" customFormat="1" ht="22.5">
      <c r="A31" s="24">
        <v>17</v>
      </c>
      <c r="B31" s="25" t="s">
        <v>53</v>
      </c>
      <c r="C31" s="24" t="s">
        <v>54</v>
      </c>
      <c r="D31" s="26" t="s">
        <v>25</v>
      </c>
      <c r="E31" s="27">
        <v>0.27344000000000002</v>
      </c>
      <c r="F31" s="28">
        <v>10.75</v>
      </c>
      <c r="G31" s="34">
        <f t="shared" si="0"/>
        <v>45.2575</v>
      </c>
      <c r="H31" s="34">
        <f t="shared" si="1"/>
        <v>12.375210800000001</v>
      </c>
    </row>
    <row r="32" spans="1:8" s="6" customFormat="1" ht="22.5">
      <c r="A32" s="24">
        <v>18</v>
      </c>
      <c r="B32" s="25" t="s">
        <v>55</v>
      </c>
      <c r="C32" s="24" t="s">
        <v>56</v>
      </c>
      <c r="D32" s="26" t="s">
        <v>18</v>
      </c>
      <c r="E32" s="27">
        <v>1.5632400000000001E-2</v>
      </c>
      <c r="F32" s="28">
        <v>9424</v>
      </c>
      <c r="G32" s="34">
        <f t="shared" si="0"/>
        <v>39675.040000000001</v>
      </c>
      <c r="H32" s="34">
        <f t="shared" si="1"/>
        <v>620.21609529600005</v>
      </c>
    </row>
    <row r="33" spans="1:8" s="6" customFormat="1" ht="22.5">
      <c r="A33" s="24">
        <v>19</v>
      </c>
      <c r="B33" s="25" t="s">
        <v>57</v>
      </c>
      <c r="C33" s="24" t="s">
        <v>58</v>
      </c>
      <c r="D33" s="26" t="s">
        <v>18</v>
      </c>
      <c r="E33" s="27">
        <v>1.2800000000000001E-2</v>
      </c>
      <c r="F33" s="28">
        <v>14830</v>
      </c>
      <c r="G33" s="34">
        <f t="shared" si="0"/>
        <v>62434.3</v>
      </c>
      <c r="H33" s="34">
        <f t="shared" si="1"/>
        <v>799.15904000000012</v>
      </c>
    </row>
    <row r="34" spans="1:8" s="6" customFormat="1" ht="22.5">
      <c r="A34" s="24">
        <v>20</v>
      </c>
      <c r="B34" s="25" t="s">
        <v>59</v>
      </c>
      <c r="C34" s="24" t="s">
        <v>60</v>
      </c>
      <c r="D34" s="26" t="s">
        <v>18</v>
      </c>
      <c r="E34" s="27">
        <v>1.32E-2</v>
      </c>
      <c r="F34" s="28">
        <v>13560</v>
      </c>
      <c r="G34" s="34">
        <f t="shared" si="0"/>
        <v>57087.6</v>
      </c>
      <c r="H34" s="34">
        <f t="shared" si="1"/>
        <v>753.55632000000003</v>
      </c>
    </row>
    <row r="35" spans="1:8" s="6" customFormat="1" ht="22.5">
      <c r="A35" s="24">
        <v>21</v>
      </c>
      <c r="B35" s="25" t="s">
        <v>61</v>
      </c>
      <c r="C35" s="24" t="s">
        <v>62</v>
      </c>
      <c r="D35" s="26" t="s">
        <v>18</v>
      </c>
      <c r="E35" s="27">
        <v>9.4000000000000004E-3</v>
      </c>
      <c r="F35" s="28">
        <v>12660</v>
      </c>
      <c r="G35" s="34">
        <f t="shared" si="0"/>
        <v>53298.6</v>
      </c>
      <c r="H35" s="34">
        <f t="shared" si="1"/>
        <v>501.00684000000001</v>
      </c>
    </row>
    <row r="36" spans="1:8" s="6" customFormat="1" ht="22.5">
      <c r="A36" s="24">
        <v>22</v>
      </c>
      <c r="B36" s="25" t="s">
        <v>63</v>
      </c>
      <c r="C36" s="24" t="s">
        <v>64</v>
      </c>
      <c r="D36" s="26" t="s">
        <v>25</v>
      </c>
      <c r="E36" s="27">
        <v>0.87839999999999996</v>
      </c>
      <c r="F36" s="28">
        <v>9.0399999999999991</v>
      </c>
      <c r="G36" s="34">
        <f t="shared" si="0"/>
        <v>38.058399999999999</v>
      </c>
      <c r="H36" s="34">
        <f t="shared" si="1"/>
        <v>33.430498559999997</v>
      </c>
    </row>
    <row r="37" spans="1:8" s="6" customFormat="1" ht="22.5">
      <c r="A37" s="24">
        <v>23</v>
      </c>
      <c r="B37" s="25" t="s">
        <v>65</v>
      </c>
      <c r="C37" s="24" t="s">
        <v>66</v>
      </c>
      <c r="D37" s="26" t="s">
        <v>18</v>
      </c>
      <c r="E37" s="27">
        <v>2.13216E-2</v>
      </c>
      <c r="F37" s="28">
        <v>11978</v>
      </c>
      <c r="G37" s="34">
        <f t="shared" si="0"/>
        <v>50427.38</v>
      </c>
      <c r="H37" s="34">
        <f t="shared" si="1"/>
        <v>1075.192425408</v>
      </c>
    </row>
    <row r="38" spans="1:8" s="6" customFormat="1" ht="22.5">
      <c r="A38" s="24">
        <v>24</v>
      </c>
      <c r="B38" s="25" t="s">
        <v>67</v>
      </c>
      <c r="C38" s="24" t="s">
        <v>68</v>
      </c>
      <c r="D38" s="26" t="s">
        <v>25</v>
      </c>
      <c r="E38" s="27">
        <v>2.33</v>
      </c>
      <c r="F38" s="28">
        <v>23.09</v>
      </c>
      <c r="G38" s="34">
        <f t="shared" si="0"/>
        <v>97.2089</v>
      </c>
      <c r="H38" s="34">
        <f t="shared" si="1"/>
        <v>226.496737</v>
      </c>
    </row>
    <row r="39" spans="1:8" s="6" customFormat="1" ht="22.5">
      <c r="A39" s="24">
        <v>25</v>
      </c>
      <c r="B39" s="25" t="s">
        <v>69</v>
      </c>
      <c r="C39" s="24" t="s">
        <v>70</v>
      </c>
      <c r="D39" s="26" t="s">
        <v>44</v>
      </c>
      <c r="E39" s="27">
        <v>1.4391599999999999E-2</v>
      </c>
      <c r="F39" s="28">
        <v>37.43</v>
      </c>
      <c r="G39" s="34">
        <f t="shared" si="0"/>
        <v>157.58029999999999</v>
      </c>
      <c r="H39" s="34">
        <f t="shared" si="1"/>
        <v>2.26783264548</v>
      </c>
    </row>
    <row r="40" spans="1:8" s="6" customFormat="1" ht="22.5">
      <c r="A40" s="24">
        <v>26</v>
      </c>
      <c r="B40" s="25" t="s">
        <v>71</v>
      </c>
      <c r="C40" s="24" t="s">
        <v>72</v>
      </c>
      <c r="D40" s="26" t="s">
        <v>25</v>
      </c>
      <c r="E40" s="27">
        <v>0.1343</v>
      </c>
      <c r="F40" s="28">
        <v>1.82</v>
      </c>
      <c r="G40" s="34">
        <f t="shared" si="0"/>
        <v>7.6622000000000003</v>
      </c>
      <c r="H40" s="34">
        <f t="shared" si="1"/>
        <v>1.0290334600000002</v>
      </c>
    </row>
    <row r="41" spans="1:8" s="6" customFormat="1" ht="22.5">
      <c r="A41" s="24">
        <v>27</v>
      </c>
      <c r="B41" s="25" t="s">
        <v>73</v>
      </c>
      <c r="C41" s="24" t="s">
        <v>74</v>
      </c>
      <c r="D41" s="26" t="s">
        <v>18</v>
      </c>
      <c r="E41" s="27">
        <v>2.8799999999999999E-5</v>
      </c>
      <c r="F41" s="28">
        <v>37900</v>
      </c>
      <c r="G41" s="34">
        <f t="shared" si="0"/>
        <v>159559</v>
      </c>
      <c r="H41" s="34">
        <f t="shared" si="1"/>
        <v>4.5952991999999995</v>
      </c>
    </row>
    <row r="42" spans="1:8" s="6" customFormat="1" ht="22.5">
      <c r="A42" s="24">
        <v>28</v>
      </c>
      <c r="B42" s="25" t="s">
        <v>75</v>
      </c>
      <c r="C42" s="24" t="s">
        <v>76</v>
      </c>
      <c r="D42" s="26" t="s">
        <v>77</v>
      </c>
      <c r="E42" s="27">
        <v>2.5309E-3</v>
      </c>
      <c r="F42" s="28">
        <v>84.75</v>
      </c>
      <c r="G42" s="34">
        <f t="shared" si="0"/>
        <v>356.79750000000001</v>
      </c>
      <c r="H42" s="34">
        <f t="shared" si="1"/>
        <v>0.90301879275000008</v>
      </c>
    </row>
    <row r="43" spans="1:8" s="6" customFormat="1" ht="22.5">
      <c r="A43" s="24">
        <v>29</v>
      </c>
      <c r="B43" s="25" t="s">
        <v>78</v>
      </c>
      <c r="C43" s="24" t="s">
        <v>79</v>
      </c>
      <c r="D43" s="26" t="s">
        <v>30</v>
      </c>
      <c r="E43" s="27">
        <v>0.54450100000000001</v>
      </c>
      <c r="F43" s="28">
        <v>108.4</v>
      </c>
      <c r="G43" s="34">
        <f t="shared" si="0"/>
        <v>456.36400000000003</v>
      </c>
      <c r="H43" s="34">
        <f t="shared" si="1"/>
        <v>248.49065436400002</v>
      </c>
    </row>
    <row r="44" spans="1:8" s="6" customFormat="1" ht="22.5">
      <c r="A44" s="24">
        <v>30</v>
      </c>
      <c r="B44" s="25" t="s">
        <v>80</v>
      </c>
      <c r="C44" s="24" t="s">
        <v>81</v>
      </c>
      <c r="D44" s="26" t="s">
        <v>30</v>
      </c>
      <c r="E44" s="27">
        <v>0.04</v>
      </c>
      <c r="F44" s="28">
        <v>59.99</v>
      </c>
      <c r="G44" s="34">
        <f t="shared" si="0"/>
        <v>252.55790000000002</v>
      </c>
      <c r="H44" s="34">
        <f t="shared" si="1"/>
        <v>10.102316</v>
      </c>
    </row>
    <row r="45" spans="1:8" s="6" customFormat="1" ht="22.5">
      <c r="A45" s="24">
        <v>31</v>
      </c>
      <c r="B45" s="25" t="s">
        <v>82</v>
      </c>
      <c r="C45" s="24" t="s">
        <v>83</v>
      </c>
      <c r="D45" s="26" t="s">
        <v>18</v>
      </c>
      <c r="E45" s="27">
        <v>3.4513999999999999E-3</v>
      </c>
      <c r="F45" s="28">
        <v>734.5</v>
      </c>
      <c r="G45" s="34">
        <f t="shared" si="0"/>
        <v>3092.2449999999999</v>
      </c>
      <c r="H45" s="34">
        <f t="shared" si="1"/>
        <v>10.672574393</v>
      </c>
    </row>
    <row r="46" spans="1:8" s="6" customFormat="1" ht="22.5">
      <c r="A46" s="24">
        <v>32</v>
      </c>
      <c r="B46" s="25" t="s">
        <v>84</v>
      </c>
      <c r="C46" s="24" t="s">
        <v>85</v>
      </c>
      <c r="D46" s="26" t="s">
        <v>18</v>
      </c>
      <c r="E46" s="27">
        <v>1.9639000000000002E-3</v>
      </c>
      <c r="F46" s="28">
        <v>2147</v>
      </c>
      <c r="G46" s="34">
        <f t="shared" si="0"/>
        <v>9038.8700000000008</v>
      </c>
      <c r="H46" s="34">
        <f t="shared" si="1"/>
        <v>17.751436793000003</v>
      </c>
    </row>
    <row r="47" spans="1:8" s="6" customFormat="1" ht="22.5">
      <c r="A47" s="24">
        <v>33</v>
      </c>
      <c r="B47" s="25" t="s">
        <v>86</v>
      </c>
      <c r="C47" s="24" t="s">
        <v>87</v>
      </c>
      <c r="D47" s="26" t="s">
        <v>30</v>
      </c>
      <c r="E47" s="27">
        <v>0.31653999999999999</v>
      </c>
      <c r="F47" s="28">
        <v>560</v>
      </c>
      <c r="G47" s="34">
        <f t="shared" si="0"/>
        <v>2357.6</v>
      </c>
      <c r="H47" s="34">
        <f t="shared" si="1"/>
        <v>746.27470399999993</v>
      </c>
    </row>
    <row r="48" spans="1:8" s="6" customFormat="1" ht="22.5">
      <c r="A48" s="24">
        <v>34</v>
      </c>
      <c r="B48" s="25" t="s">
        <v>88</v>
      </c>
      <c r="C48" s="24" t="s">
        <v>89</v>
      </c>
      <c r="D48" s="26" t="s">
        <v>30</v>
      </c>
      <c r="E48" s="27">
        <v>2E-3</v>
      </c>
      <c r="F48" s="28">
        <v>600</v>
      </c>
      <c r="G48" s="34">
        <f t="shared" si="0"/>
        <v>2526</v>
      </c>
      <c r="H48" s="34">
        <f t="shared" si="1"/>
        <v>5.0520000000000005</v>
      </c>
    </row>
    <row r="49" spans="1:8" s="6" customFormat="1" ht="22.5">
      <c r="A49" s="24">
        <v>35</v>
      </c>
      <c r="B49" s="25" t="s">
        <v>90</v>
      </c>
      <c r="C49" s="24" t="s">
        <v>91</v>
      </c>
      <c r="D49" s="26" t="s">
        <v>30</v>
      </c>
      <c r="E49" s="27">
        <v>3.2000000000000002E-3</v>
      </c>
      <c r="F49" s="28">
        <v>665</v>
      </c>
      <c r="G49" s="34">
        <f t="shared" si="0"/>
        <v>2799.65</v>
      </c>
      <c r="H49" s="34">
        <f t="shared" si="1"/>
        <v>8.9588800000000006</v>
      </c>
    </row>
    <row r="50" spans="1:8" s="6" customFormat="1" ht="22.5">
      <c r="A50" s="24">
        <v>36</v>
      </c>
      <c r="B50" s="25" t="s">
        <v>92</v>
      </c>
      <c r="C50" s="24" t="s">
        <v>93</v>
      </c>
      <c r="D50" s="26" t="s">
        <v>30</v>
      </c>
      <c r="E50" s="27">
        <v>3.5699999999999998E-3</v>
      </c>
      <c r="F50" s="28">
        <v>730</v>
      </c>
      <c r="G50" s="34">
        <f t="shared" si="0"/>
        <v>3073.3</v>
      </c>
      <c r="H50" s="34">
        <f t="shared" si="1"/>
        <v>10.971681</v>
      </c>
    </row>
    <row r="51" spans="1:8" s="6" customFormat="1" ht="22.5">
      <c r="A51" s="24">
        <v>37</v>
      </c>
      <c r="B51" s="25" t="s">
        <v>94</v>
      </c>
      <c r="C51" s="24" t="s">
        <v>95</v>
      </c>
      <c r="D51" s="26" t="s">
        <v>30</v>
      </c>
      <c r="E51" s="27">
        <v>6.6400000000000001E-2</v>
      </c>
      <c r="F51" s="28">
        <v>485.9</v>
      </c>
      <c r="G51" s="34">
        <f t="shared" si="0"/>
        <v>2045.6389999999999</v>
      </c>
      <c r="H51" s="34">
        <f t="shared" si="1"/>
        <v>135.8304296</v>
      </c>
    </row>
    <row r="52" spans="1:8" s="6" customFormat="1" ht="22.5">
      <c r="A52" s="24">
        <v>38</v>
      </c>
      <c r="B52" s="25" t="s">
        <v>96</v>
      </c>
      <c r="C52" s="24" t="s">
        <v>97</v>
      </c>
      <c r="D52" s="26" t="s">
        <v>30</v>
      </c>
      <c r="E52" s="27">
        <v>1.7043999999999999</v>
      </c>
      <c r="F52" s="28">
        <v>519.79999999999995</v>
      </c>
      <c r="G52" s="34">
        <f t="shared" si="0"/>
        <v>2188.3579999999997</v>
      </c>
      <c r="H52" s="34">
        <f t="shared" si="1"/>
        <v>3729.8373751999993</v>
      </c>
    </row>
    <row r="53" spans="1:8" s="6" customFormat="1" ht="22.5">
      <c r="A53" s="24">
        <v>39</v>
      </c>
      <c r="B53" s="25" t="s">
        <v>98</v>
      </c>
      <c r="C53" s="24" t="s">
        <v>99</v>
      </c>
      <c r="D53" s="26" t="s">
        <v>30</v>
      </c>
      <c r="E53" s="27">
        <v>6.1199999999999996E-3</v>
      </c>
      <c r="F53" s="28">
        <v>497</v>
      </c>
      <c r="G53" s="34">
        <f t="shared" si="0"/>
        <v>2092.37</v>
      </c>
      <c r="H53" s="34">
        <f t="shared" si="1"/>
        <v>12.805304399999999</v>
      </c>
    </row>
    <row r="54" spans="1:8" s="6" customFormat="1" ht="22.5">
      <c r="A54" s="24">
        <v>40</v>
      </c>
      <c r="B54" s="25" t="s">
        <v>100</v>
      </c>
      <c r="C54" s="24" t="s">
        <v>101</v>
      </c>
      <c r="D54" s="26" t="s">
        <v>30</v>
      </c>
      <c r="E54" s="27">
        <v>0.94010000000000005</v>
      </c>
      <c r="F54" s="28">
        <v>1382.9</v>
      </c>
      <c r="G54" s="34">
        <f t="shared" si="0"/>
        <v>5822.009</v>
      </c>
      <c r="H54" s="34">
        <f t="shared" si="1"/>
        <v>5473.2706609000006</v>
      </c>
    </row>
    <row r="55" spans="1:8" s="6" customFormat="1" ht="33.75">
      <c r="A55" s="24">
        <v>41</v>
      </c>
      <c r="B55" s="25" t="s">
        <v>102</v>
      </c>
      <c r="C55" s="24" t="s">
        <v>103</v>
      </c>
      <c r="D55" s="26" t="s">
        <v>18</v>
      </c>
      <c r="E55" s="27">
        <v>1.1663999999999999E-3</v>
      </c>
      <c r="F55" s="28">
        <v>7712</v>
      </c>
      <c r="G55" s="34">
        <f t="shared" si="0"/>
        <v>32467.52</v>
      </c>
      <c r="H55" s="34">
        <f t="shared" si="1"/>
        <v>37.870115327999997</v>
      </c>
    </row>
    <row r="56" spans="1:8" s="6" customFormat="1" ht="45">
      <c r="A56" s="24">
        <v>42</v>
      </c>
      <c r="B56" s="25" t="s">
        <v>104</v>
      </c>
      <c r="C56" s="24" t="s">
        <v>105</v>
      </c>
      <c r="D56" s="26" t="s">
        <v>106</v>
      </c>
      <c r="E56" s="27">
        <v>5.3848000000000004E-3</v>
      </c>
      <c r="F56" s="28">
        <v>50.24</v>
      </c>
      <c r="G56" s="34">
        <f t="shared" si="0"/>
        <v>211.5104</v>
      </c>
      <c r="H56" s="34">
        <f t="shared" si="1"/>
        <v>1.13894120192</v>
      </c>
    </row>
    <row r="57" spans="1:8" s="6" customFormat="1" ht="22.5">
      <c r="A57" s="24">
        <v>43</v>
      </c>
      <c r="B57" s="25" t="s">
        <v>107</v>
      </c>
      <c r="C57" s="24" t="s">
        <v>108</v>
      </c>
      <c r="D57" s="26" t="s">
        <v>18</v>
      </c>
      <c r="E57" s="27">
        <v>2.6602199999999999E-2</v>
      </c>
      <c r="F57" s="28">
        <v>4455.2</v>
      </c>
      <c r="G57" s="34">
        <f t="shared" si="0"/>
        <v>18756.392</v>
      </c>
      <c r="H57" s="34">
        <f t="shared" si="1"/>
        <v>498.96129126239998</v>
      </c>
    </row>
    <row r="58" spans="1:8" s="6" customFormat="1" ht="22.5">
      <c r="A58" s="24">
        <v>44</v>
      </c>
      <c r="B58" s="25" t="s">
        <v>109</v>
      </c>
      <c r="C58" s="24" t="s">
        <v>110</v>
      </c>
      <c r="D58" s="26" t="s">
        <v>18</v>
      </c>
      <c r="E58" s="27">
        <v>4.26E-4</v>
      </c>
      <c r="F58" s="28">
        <v>4920</v>
      </c>
      <c r="G58" s="34">
        <f t="shared" si="0"/>
        <v>20713.2</v>
      </c>
      <c r="H58" s="34">
        <f t="shared" si="1"/>
        <v>8.8238231999999996</v>
      </c>
    </row>
    <row r="59" spans="1:8" s="6" customFormat="1" ht="22.5">
      <c r="A59" s="24">
        <v>45</v>
      </c>
      <c r="B59" s="25" t="s">
        <v>111</v>
      </c>
      <c r="C59" s="24" t="s">
        <v>112</v>
      </c>
      <c r="D59" s="26" t="s">
        <v>30</v>
      </c>
      <c r="E59" s="27">
        <v>0.47753400000000001</v>
      </c>
      <c r="F59" s="28">
        <v>558.33000000000004</v>
      </c>
      <c r="G59" s="34">
        <f t="shared" si="0"/>
        <v>2350.5693000000001</v>
      </c>
      <c r="H59" s="34">
        <f t="shared" si="1"/>
        <v>1122.4767601062001</v>
      </c>
    </row>
    <row r="60" spans="1:8" s="6" customFormat="1" ht="22.5">
      <c r="A60" s="24">
        <v>46</v>
      </c>
      <c r="B60" s="25" t="s">
        <v>113</v>
      </c>
      <c r="C60" s="24" t="s">
        <v>114</v>
      </c>
      <c r="D60" s="26" t="s">
        <v>30</v>
      </c>
      <c r="E60" s="27">
        <v>1.984E-2</v>
      </c>
      <c r="F60" s="28">
        <v>1250</v>
      </c>
      <c r="G60" s="34">
        <f t="shared" si="0"/>
        <v>5262.5</v>
      </c>
      <c r="H60" s="34">
        <f t="shared" si="1"/>
        <v>104.408</v>
      </c>
    </row>
    <row r="61" spans="1:8" s="6" customFormat="1" ht="22.5">
      <c r="A61" s="24">
        <v>47</v>
      </c>
      <c r="B61" s="25" t="s">
        <v>115</v>
      </c>
      <c r="C61" s="24" t="s">
        <v>116</v>
      </c>
      <c r="D61" s="26" t="s">
        <v>30</v>
      </c>
      <c r="E61" s="27">
        <v>2.966E-4</v>
      </c>
      <c r="F61" s="28">
        <v>1700</v>
      </c>
      <c r="G61" s="34">
        <f t="shared" si="0"/>
        <v>7157</v>
      </c>
      <c r="H61" s="34">
        <f t="shared" si="1"/>
        <v>2.1227662</v>
      </c>
    </row>
    <row r="62" spans="1:8" s="6" customFormat="1" ht="22.5">
      <c r="A62" s="24">
        <v>48</v>
      </c>
      <c r="B62" s="25" t="s">
        <v>117</v>
      </c>
      <c r="C62" s="24" t="s">
        <v>118</v>
      </c>
      <c r="D62" s="26" t="s">
        <v>30</v>
      </c>
      <c r="E62" s="27">
        <v>1.4678E-2</v>
      </c>
      <c r="F62" s="28">
        <v>1287</v>
      </c>
      <c r="G62" s="34">
        <f t="shared" si="0"/>
        <v>5418.2699999999995</v>
      </c>
      <c r="H62" s="34">
        <f t="shared" si="1"/>
        <v>79.529367059999998</v>
      </c>
    </row>
    <row r="63" spans="1:8" s="6" customFormat="1" ht="22.5">
      <c r="A63" s="24">
        <v>49</v>
      </c>
      <c r="B63" s="25" t="s">
        <v>119</v>
      </c>
      <c r="C63" s="24" t="s">
        <v>120</v>
      </c>
      <c r="D63" s="26" t="s">
        <v>30</v>
      </c>
      <c r="E63" s="27">
        <v>0.89837999999999996</v>
      </c>
      <c r="F63" s="28">
        <v>550</v>
      </c>
      <c r="G63" s="34">
        <f t="shared" si="0"/>
        <v>2315.5</v>
      </c>
      <c r="H63" s="34">
        <f t="shared" si="1"/>
        <v>2080.1988900000001</v>
      </c>
    </row>
    <row r="64" spans="1:8" s="6" customFormat="1" ht="22.5">
      <c r="A64" s="24">
        <v>50</v>
      </c>
      <c r="B64" s="25" t="s">
        <v>121</v>
      </c>
      <c r="C64" s="24" t="s">
        <v>122</v>
      </c>
      <c r="D64" s="26" t="s">
        <v>30</v>
      </c>
      <c r="E64" s="27">
        <v>0.43012</v>
      </c>
      <c r="F64" s="28">
        <v>1100</v>
      </c>
      <c r="G64" s="34">
        <f t="shared" si="0"/>
        <v>4631</v>
      </c>
      <c r="H64" s="34">
        <f t="shared" si="1"/>
        <v>1991.88572</v>
      </c>
    </row>
    <row r="65" spans="1:8" s="6" customFormat="1" ht="22.5">
      <c r="A65" s="24">
        <v>51</v>
      </c>
      <c r="B65" s="25" t="s">
        <v>123</v>
      </c>
      <c r="C65" s="24" t="s">
        <v>124</v>
      </c>
      <c r="D65" s="26" t="s">
        <v>30</v>
      </c>
      <c r="E65" s="27">
        <v>3.7914000000000003E-2</v>
      </c>
      <c r="F65" s="28">
        <v>1056</v>
      </c>
      <c r="G65" s="34">
        <f t="shared" si="0"/>
        <v>4445.76</v>
      </c>
      <c r="H65" s="34">
        <f t="shared" si="1"/>
        <v>168.55654464000003</v>
      </c>
    </row>
    <row r="66" spans="1:8" s="6" customFormat="1" ht="22.5">
      <c r="A66" s="24">
        <v>52</v>
      </c>
      <c r="B66" s="25" t="s">
        <v>125</v>
      </c>
      <c r="C66" s="24" t="s">
        <v>126</v>
      </c>
      <c r="D66" s="26" t="s">
        <v>44</v>
      </c>
      <c r="E66" s="27">
        <v>3.4527000000000001</v>
      </c>
      <c r="F66" s="28">
        <v>35.53</v>
      </c>
      <c r="G66" s="34">
        <f t="shared" si="0"/>
        <v>149.5813</v>
      </c>
      <c r="H66" s="34">
        <f t="shared" si="1"/>
        <v>516.45935451000003</v>
      </c>
    </row>
    <row r="67" spans="1:8" s="6" customFormat="1" ht="22.5">
      <c r="A67" s="24">
        <v>53</v>
      </c>
      <c r="B67" s="25" t="s">
        <v>127</v>
      </c>
      <c r="C67" s="24" t="s">
        <v>128</v>
      </c>
      <c r="D67" s="26" t="s">
        <v>44</v>
      </c>
      <c r="E67" s="27">
        <v>0.45839999999999997</v>
      </c>
      <c r="F67" s="28">
        <v>57.63</v>
      </c>
      <c r="G67" s="34">
        <f t="shared" si="0"/>
        <v>242.6223</v>
      </c>
      <c r="H67" s="34">
        <f t="shared" si="1"/>
        <v>111.21806231999999</v>
      </c>
    </row>
    <row r="68" spans="1:8" s="6" customFormat="1" ht="22.5">
      <c r="A68" s="24">
        <v>54</v>
      </c>
      <c r="B68" s="25" t="s">
        <v>129</v>
      </c>
      <c r="C68" s="24" t="s">
        <v>130</v>
      </c>
      <c r="D68" s="26" t="s">
        <v>44</v>
      </c>
      <c r="E68" s="27">
        <v>7.0276000000000005E-2</v>
      </c>
      <c r="F68" s="28">
        <v>7.46</v>
      </c>
      <c r="G68" s="34">
        <f t="shared" si="0"/>
        <v>31.406600000000001</v>
      </c>
      <c r="H68" s="34">
        <f t="shared" si="1"/>
        <v>2.2071302216000004</v>
      </c>
    </row>
    <row r="69" spans="1:8" s="6" customFormat="1" ht="22.5">
      <c r="A69" s="24">
        <v>55</v>
      </c>
      <c r="B69" s="25" t="s">
        <v>131</v>
      </c>
      <c r="C69" s="24" t="s">
        <v>132</v>
      </c>
      <c r="D69" s="26" t="s">
        <v>77</v>
      </c>
      <c r="E69" s="27">
        <v>2.1489748</v>
      </c>
      <c r="F69" s="28">
        <v>10.71</v>
      </c>
      <c r="G69" s="34">
        <f t="shared" si="0"/>
        <v>45.089100000000002</v>
      </c>
      <c r="H69" s="34">
        <f t="shared" si="1"/>
        <v>96.895339654680001</v>
      </c>
    </row>
    <row r="70" spans="1:8" s="6" customFormat="1" ht="22.5">
      <c r="A70" s="24">
        <v>56</v>
      </c>
      <c r="B70" s="25" t="s">
        <v>133</v>
      </c>
      <c r="C70" s="24" t="s">
        <v>134</v>
      </c>
      <c r="D70" s="26" t="s">
        <v>18</v>
      </c>
      <c r="E70" s="27">
        <v>6.0320000000000003E-4</v>
      </c>
      <c r="F70" s="28">
        <v>15620</v>
      </c>
      <c r="G70" s="34">
        <f t="shared" si="0"/>
        <v>65760.2</v>
      </c>
      <c r="H70" s="34">
        <f t="shared" si="1"/>
        <v>39.666552639999999</v>
      </c>
    </row>
    <row r="71" spans="1:8" s="6" customFormat="1" ht="22.5">
      <c r="A71" s="24">
        <v>57</v>
      </c>
      <c r="B71" s="25" t="s">
        <v>135</v>
      </c>
      <c r="C71" s="24" t="s">
        <v>136</v>
      </c>
      <c r="D71" s="26" t="s">
        <v>18</v>
      </c>
      <c r="E71" s="27">
        <v>1.0277999999999999E-3</v>
      </c>
      <c r="F71" s="28">
        <v>14312.87</v>
      </c>
      <c r="G71" s="34">
        <f t="shared" si="0"/>
        <v>60257.182700000005</v>
      </c>
      <c r="H71" s="34">
        <f t="shared" si="1"/>
        <v>61.93233237906</v>
      </c>
    </row>
    <row r="72" spans="1:8" s="6" customFormat="1" ht="22.5">
      <c r="A72" s="24">
        <v>58</v>
      </c>
      <c r="B72" s="25" t="s">
        <v>137</v>
      </c>
      <c r="C72" s="24" t="s">
        <v>138</v>
      </c>
      <c r="D72" s="26" t="s">
        <v>18</v>
      </c>
      <c r="E72" s="27">
        <v>8.5699999999999996E-5</v>
      </c>
      <c r="F72" s="28">
        <v>7640</v>
      </c>
      <c r="G72" s="34">
        <f t="shared" si="0"/>
        <v>32164.400000000001</v>
      </c>
      <c r="H72" s="34">
        <f t="shared" si="1"/>
        <v>2.7564890800000001</v>
      </c>
    </row>
    <row r="73" spans="1:8" s="6" customFormat="1" ht="22.5">
      <c r="A73" s="24">
        <v>59</v>
      </c>
      <c r="B73" s="25" t="s">
        <v>139</v>
      </c>
      <c r="C73" s="24" t="s">
        <v>140</v>
      </c>
      <c r="D73" s="26" t="s">
        <v>25</v>
      </c>
      <c r="E73" s="27">
        <v>0.17277600000000001</v>
      </c>
      <c r="F73" s="28">
        <v>9.42</v>
      </c>
      <c r="G73" s="34">
        <f t="shared" si="0"/>
        <v>39.658200000000001</v>
      </c>
      <c r="H73" s="34">
        <f t="shared" si="1"/>
        <v>6.8519851632000011</v>
      </c>
    </row>
    <row r="74" spans="1:8" s="6" customFormat="1" ht="22.5">
      <c r="A74" s="24">
        <v>60</v>
      </c>
      <c r="B74" s="25" t="s">
        <v>141</v>
      </c>
      <c r="C74" s="24" t="s">
        <v>142</v>
      </c>
      <c r="D74" s="26" t="s">
        <v>25</v>
      </c>
      <c r="E74" s="27">
        <v>0.15987999999999999</v>
      </c>
      <c r="F74" s="28">
        <v>6.67</v>
      </c>
      <c r="G74" s="34">
        <f t="shared" si="0"/>
        <v>28.0807</v>
      </c>
      <c r="H74" s="34">
        <f t="shared" si="1"/>
        <v>4.4895423159999996</v>
      </c>
    </row>
    <row r="75" spans="1:8" s="6" customFormat="1" ht="45">
      <c r="A75" s="24">
        <v>61</v>
      </c>
      <c r="B75" s="25" t="s">
        <v>143</v>
      </c>
      <c r="C75" s="24" t="s">
        <v>144</v>
      </c>
      <c r="D75" s="26" t="s">
        <v>145</v>
      </c>
      <c r="E75" s="27">
        <v>0.8</v>
      </c>
      <c r="F75" s="28">
        <v>35.700000000000003</v>
      </c>
      <c r="G75" s="34">
        <f t="shared" si="0"/>
        <v>150.297</v>
      </c>
      <c r="H75" s="34">
        <f t="shared" si="1"/>
        <v>120.2376</v>
      </c>
    </row>
    <row r="76" spans="1:8" s="6" customFormat="1" ht="45">
      <c r="A76" s="24">
        <v>62</v>
      </c>
      <c r="B76" s="25" t="s">
        <v>146</v>
      </c>
      <c r="C76" s="24" t="s">
        <v>147</v>
      </c>
      <c r="D76" s="26" t="s">
        <v>145</v>
      </c>
      <c r="E76" s="27">
        <v>0.8</v>
      </c>
      <c r="F76" s="28">
        <v>67.650000000000006</v>
      </c>
      <c r="G76" s="34">
        <f t="shared" si="0"/>
        <v>284.80650000000003</v>
      </c>
      <c r="H76" s="34">
        <f t="shared" si="1"/>
        <v>227.84520000000003</v>
      </c>
    </row>
    <row r="77" spans="1:8" s="6" customFormat="1" ht="45">
      <c r="A77" s="24">
        <v>63</v>
      </c>
      <c r="B77" s="25" t="s">
        <v>148</v>
      </c>
      <c r="C77" s="24" t="s">
        <v>149</v>
      </c>
      <c r="D77" s="26" t="s">
        <v>145</v>
      </c>
      <c r="E77" s="27">
        <v>0.8</v>
      </c>
      <c r="F77" s="28">
        <v>353.94</v>
      </c>
      <c r="G77" s="34">
        <f t="shared" si="0"/>
        <v>1490.0873999999999</v>
      </c>
      <c r="H77" s="34">
        <f t="shared" si="1"/>
        <v>1192.0699199999999</v>
      </c>
    </row>
    <row r="78" spans="1:8" s="6" customFormat="1" ht="22.5">
      <c r="A78" s="24">
        <v>64</v>
      </c>
      <c r="B78" s="25" t="s">
        <v>150</v>
      </c>
      <c r="C78" s="24" t="s">
        <v>151</v>
      </c>
      <c r="D78" s="26" t="s">
        <v>18</v>
      </c>
      <c r="E78" s="27">
        <v>0.1198</v>
      </c>
      <c r="F78" s="28">
        <v>5500</v>
      </c>
      <c r="G78" s="34">
        <f t="shared" si="0"/>
        <v>23155</v>
      </c>
      <c r="H78" s="34">
        <f t="shared" si="1"/>
        <v>2773.9690000000001</v>
      </c>
    </row>
    <row r="79" spans="1:8" s="6" customFormat="1" ht="45">
      <c r="A79" s="24">
        <v>65</v>
      </c>
      <c r="B79" s="25" t="s">
        <v>152</v>
      </c>
      <c r="C79" s="24" t="s">
        <v>154</v>
      </c>
      <c r="D79" s="26" t="s">
        <v>153</v>
      </c>
      <c r="E79" s="27">
        <v>2</v>
      </c>
      <c r="F79" s="28"/>
      <c r="G79" s="34">
        <f>117205.6/1.2*1.02*1.0088</f>
        <v>100501.457888</v>
      </c>
      <c r="H79" s="34">
        <f>E79*G79</f>
        <v>201002.91577600001</v>
      </c>
    </row>
    <row r="80" spans="1:8" s="6" customFormat="1" ht="45">
      <c r="A80" s="24">
        <v>66</v>
      </c>
      <c r="B80" s="25" t="s">
        <v>152</v>
      </c>
      <c r="C80" s="24" t="s">
        <v>155</v>
      </c>
      <c r="D80" s="26" t="s">
        <v>153</v>
      </c>
      <c r="E80" s="27">
        <v>2</v>
      </c>
      <c r="F80" s="28"/>
      <c r="G80" s="34">
        <f>(18677.67+1808.54)/1.2*1.02*1.0005</f>
        <v>17421.985139249999</v>
      </c>
      <c r="H80" s="34">
        <f t="shared" ref="H80:H91" si="2">E80*G80</f>
        <v>34843.970278499997</v>
      </c>
    </row>
    <row r="81" spans="1:8" s="6" customFormat="1" ht="45">
      <c r="A81" s="24">
        <v>67</v>
      </c>
      <c r="B81" s="25" t="s">
        <v>152</v>
      </c>
      <c r="C81" s="24" t="s">
        <v>156</v>
      </c>
      <c r="D81" s="26" t="s">
        <v>153</v>
      </c>
      <c r="E81" s="27">
        <v>4</v>
      </c>
      <c r="F81" s="28"/>
      <c r="G81" s="34">
        <f>(135098.74+3750.5)/1.2*1.02*1.0005</f>
        <v>118080.86492699999</v>
      </c>
      <c r="H81" s="34">
        <f t="shared" si="2"/>
        <v>472323.45970799995</v>
      </c>
    </row>
    <row r="82" spans="1:8" s="6" customFormat="1" ht="45">
      <c r="A82" s="24">
        <v>68</v>
      </c>
      <c r="B82" s="25" t="s">
        <v>152</v>
      </c>
      <c r="C82" s="24" t="s">
        <v>157</v>
      </c>
      <c r="D82" s="26" t="s">
        <v>153</v>
      </c>
      <c r="E82" s="27">
        <v>2</v>
      </c>
      <c r="F82" s="28"/>
      <c r="G82" s="34">
        <f>(12585.38+1268.95)/1.2*1.02*1.0005</f>
        <v>11782.068590249999</v>
      </c>
      <c r="H82" s="34">
        <f t="shared" si="2"/>
        <v>23564.137180499998</v>
      </c>
    </row>
    <row r="83" spans="1:8" s="6" customFormat="1" ht="45">
      <c r="A83" s="24">
        <v>69</v>
      </c>
      <c r="B83" s="25" t="s">
        <v>152</v>
      </c>
      <c r="C83" s="24" t="s">
        <v>158</v>
      </c>
      <c r="D83" s="26" t="s">
        <v>153</v>
      </c>
      <c r="E83" s="27">
        <v>1</v>
      </c>
      <c r="F83" s="28"/>
      <c r="G83" s="34">
        <f>(594659.26+13207.39)/1.2*1.02*1.0005</f>
        <v>516944.99582625</v>
      </c>
      <c r="H83" s="34">
        <f t="shared" si="2"/>
        <v>516944.99582625</v>
      </c>
    </row>
    <row r="84" spans="1:8" s="6" customFormat="1" ht="45">
      <c r="A84" s="24">
        <v>70</v>
      </c>
      <c r="B84" s="25" t="s">
        <v>159</v>
      </c>
      <c r="C84" s="24" t="s">
        <v>160</v>
      </c>
      <c r="D84" s="26" t="s">
        <v>153</v>
      </c>
      <c r="E84" s="27">
        <v>2</v>
      </c>
      <c r="F84" s="28"/>
      <c r="G84" s="34">
        <f>2265.85/1.2*1.02*1.0421</f>
        <v>2007.0559422499998</v>
      </c>
      <c r="H84" s="34">
        <f t="shared" si="2"/>
        <v>4014.1118844999996</v>
      </c>
    </row>
    <row r="85" spans="1:8" s="6" customFormat="1" ht="45">
      <c r="A85" s="24">
        <v>71</v>
      </c>
      <c r="B85" s="25" t="s">
        <v>161</v>
      </c>
      <c r="C85" s="24" t="s">
        <v>162</v>
      </c>
      <c r="D85" s="26" t="s">
        <v>153</v>
      </c>
      <c r="E85" s="27">
        <v>2</v>
      </c>
      <c r="F85" s="28"/>
      <c r="G85" s="34">
        <f>34045.88/1.2*1.02*1.004</f>
        <v>29054.753991999998</v>
      </c>
      <c r="H85" s="34">
        <f t="shared" si="2"/>
        <v>58109.507983999996</v>
      </c>
    </row>
    <row r="86" spans="1:8" s="6" customFormat="1" ht="45">
      <c r="A86" s="24">
        <v>72</v>
      </c>
      <c r="B86" s="25" t="s">
        <v>163</v>
      </c>
      <c r="C86" s="24" t="s">
        <v>164</v>
      </c>
      <c r="D86" s="26" t="s">
        <v>153</v>
      </c>
      <c r="E86" s="27">
        <v>2</v>
      </c>
      <c r="F86" s="28"/>
      <c r="G86" s="34">
        <f>44247.82/1.2*1.02*1.004</f>
        <v>37761.089588000003</v>
      </c>
      <c r="H86" s="34">
        <f t="shared" si="2"/>
        <v>75522.179176000005</v>
      </c>
    </row>
    <row r="87" spans="1:8" s="6" customFormat="1" ht="45">
      <c r="A87" s="24">
        <v>73</v>
      </c>
      <c r="B87" s="25" t="s">
        <v>165</v>
      </c>
      <c r="C87" s="24" t="s">
        <v>166</v>
      </c>
      <c r="D87" s="26" t="s">
        <v>153</v>
      </c>
      <c r="E87" s="27">
        <v>2</v>
      </c>
      <c r="F87" s="28"/>
      <c r="G87" s="34">
        <f>23530/1.2*1.02*1.004</f>
        <v>20080.502000000004</v>
      </c>
      <c r="H87" s="34">
        <f t="shared" si="2"/>
        <v>40161.004000000008</v>
      </c>
    </row>
    <row r="88" spans="1:8" s="6" customFormat="1" ht="45">
      <c r="A88" s="24">
        <v>74</v>
      </c>
      <c r="B88" s="25" t="s">
        <v>167</v>
      </c>
      <c r="C88" s="24" t="s">
        <v>168</v>
      </c>
      <c r="D88" s="26" t="s">
        <v>153</v>
      </c>
      <c r="E88" s="27">
        <v>1</v>
      </c>
      <c r="F88" s="28"/>
      <c r="G88" s="34">
        <f>960/1.2*1.02*1.004</f>
        <v>819.26400000000001</v>
      </c>
      <c r="H88" s="34">
        <f t="shared" si="2"/>
        <v>819.26400000000001</v>
      </c>
    </row>
    <row r="89" spans="1:8" s="6" customFormat="1" ht="45">
      <c r="A89" s="24">
        <v>75</v>
      </c>
      <c r="B89" s="25" t="s">
        <v>167</v>
      </c>
      <c r="C89" s="24" t="s">
        <v>169</v>
      </c>
      <c r="D89" s="26" t="s">
        <v>153</v>
      </c>
      <c r="E89" s="27">
        <v>8</v>
      </c>
      <c r="F89" s="28"/>
      <c r="G89" s="34">
        <f>3625/1.2*1.02*1.004</f>
        <v>3093.5749999999998</v>
      </c>
      <c r="H89" s="34">
        <f t="shared" si="2"/>
        <v>24748.6</v>
      </c>
    </row>
    <row r="90" spans="1:8" s="6" customFormat="1" ht="45">
      <c r="A90" s="24">
        <v>76</v>
      </c>
      <c r="B90" s="25" t="s">
        <v>170</v>
      </c>
      <c r="C90" s="24" t="s">
        <v>171</v>
      </c>
      <c r="D90" s="26" t="s">
        <v>153</v>
      </c>
      <c r="E90" s="27">
        <v>2</v>
      </c>
      <c r="F90" s="28"/>
      <c r="G90" s="34">
        <f>8128.1/1.2*1.02*1.004</f>
        <v>6936.5205400000004</v>
      </c>
      <c r="H90" s="34">
        <f t="shared" si="2"/>
        <v>13873.041080000001</v>
      </c>
    </row>
    <row r="91" spans="1:8" s="6" customFormat="1" ht="45">
      <c r="A91" s="24">
        <v>77</v>
      </c>
      <c r="B91" s="25" t="s">
        <v>172</v>
      </c>
      <c r="C91" s="24" t="s">
        <v>173</v>
      </c>
      <c r="D91" s="26" t="s">
        <v>153</v>
      </c>
      <c r="E91" s="27">
        <v>6</v>
      </c>
      <c r="F91" s="28"/>
      <c r="G91" s="34">
        <f>7507.5/1.2*1.02*1.0037</f>
        <v>6404.9860875000004</v>
      </c>
      <c r="H91" s="34">
        <f t="shared" si="2"/>
        <v>38429.916525000001</v>
      </c>
    </row>
    <row r="92" spans="1:8" s="6" customFormat="1" ht="33.75">
      <c r="A92" s="24">
        <v>78</v>
      </c>
      <c r="B92" s="25" t="s">
        <v>174</v>
      </c>
      <c r="C92" s="24" t="s">
        <v>175</v>
      </c>
      <c r="D92" s="26" t="s">
        <v>18</v>
      </c>
      <c r="E92" s="27">
        <v>2.0368000000000001E-2</v>
      </c>
      <c r="F92" s="28">
        <v>1383.1</v>
      </c>
      <c r="G92" s="34">
        <f>F92*4.21</f>
        <v>5822.8509999999997</v>
      </c>
      <c r="H92" s="34">
        <f>E92*G92</f>
        <v>118.599829168</v>
      </c>
    </row>
    <row r="93" spans="1:8" s="6" customFormat="1" ht="33.75">
      <c r="A93" s="24">
        <v>79</v>
      </c>
      <c r="B93" s="25" t="s">
        <v>176</v>
      </c>
      <c r="C93" s="24" t="s">
        <v>177</v>
      </c>
      <c r="D93" s="26" t="s">
        <v>18</v>
      </c>
      <c r="E93" s="27">
        <v>8.3091999999999999E-2</v>
      </c>
      <c r="F93" s="28">
        <v>3316.55</v>
      </c>
      <c r="G93" s="34">
        <f t="shared" ref="G93:G154" si="3">F93*4.21</f>
        <v>13962.675500000001</v>
      </c>
      <c r="H93" s="34">
        <f t="shared" ref="H93:H154" si="4">E93*G93</f>
        <v>1160.1866326460001</v>
      </c>
    </row>
    <row r="94" spans="1:8" s="6" customFormat="1" ht="33.75">
      <c r="A94" s="24">
        <v>80</v>
      </c>
      <c r="B94" s="25" t="s">
        <v>178</v>
      </c>
      <c r="C94" s="24" t="s">
        <v>179</v>
      </c>
      <c r="D94" s="26" t="s">
        <v>18</v>
      </c>
      <c r="E94" s="27">
        <v>0.30552000000000001</v>
      </c>
      <c r="F94" s="28">
        <v>3390</v>
      </c>
      <c r="G94" s="34">
        <f t="shared" si="3"/>
        <v>14271.9</v>
      </c>
      <c r="H94" s="34">
        <f t="shared" si="4"/>
        <v>4360.3508879999999</v>
      </c>
    </row>
    <row r="95" spans="1:8" s="6" customFormat="1" ht="33.75">
      <c r="A95" s="24">
        <v>81</v>
      </c>
      <c r="B95" s="25" t="s">
        <v>180</v>
      </c>
      <c r="C95" s="24" t="s">
        <v>181</v>
      </c>
      <c r="D95" s="26" t="s">
        <v>18</v>
      </c>
      <c r="E95" s="27">
        <v>0.12978000000000001</v>
      </c>
      <c r="F95" s="28">
        <v>30599.52</v>
      </c>
      <c r="G95" s="34">
        <f t="shared" si="3"/>
        <v>128823.9792</v>
      </c>
      <c r="H95" s="34">
        <f t="shared" si="4"/>
        <v>16718.776020576002</v>
      </c>
    </row>
    <row r="96" spans="1:8" s="6" customFormat="1" ht="33.75">
      <c r="A96" s="24">
        <v>82</v>
      </c>
      <c r="B96" s="25" t="s">
        <v>182</v>
      </c>
      <c r="C96" s="24" t="s">
        <v>183</v>
      </c>
      <c r="D96" s="26" t="s">
        <v>25</v>
      </c>
      <c r="E96" s="27">
        <v>10.43</v>
      </c>
      <c r="F96" s="28">
        <v>8.67</v>
      </c>
      <c r="G96" s="34">
        <f t="shared" si="3"/>
        <v>36.500700000000002</v>
      </c>
      <c r="H96" s="34">
        <f t="shared" si="4"/>
        <v>380.70230100000003</v>
      </c>
    </row>
    <row r="97" spans="1:8" s="6" customFormat="1" ht="33.75">
      <c r="A97" s="24">
        <v>83</v>
      </c>
      <c r="B97" s="25" t="s">
        <v>184</v>
      </c>
      <c r="C97" s="24" t="s">
        <v>185</v>
      </c>
      <c r="D97" s="26" t="s">
        <v>18</v>
      </c>
      <c r="E97" s="27">
        <v>2.5577999999999999</v>
      </c>
      <c r="F97" s="28">
        <v>728.2</v>
      </c>
      <c r="G97" s="34">
        <f t="shared" si="3"/>
        <v>3065.7220000000002</v>
      </c>
      <c r="H97" s="34">
        <f t="shared" si="4"/>
        <v>7841.5037315999998</v>
      </c>
    </row>
    <row r="98" spans="1:8" s="6" customFormat="1" ht="33.75">
      <c r="A98" s="24">
        <v>84</v>
      </c>
      <c r="B98" s="25" t="s">
        <v>186</v>
      </c>
      <c r="C98" s="24" t="s">
        <v>187</v>
      </c>
      <c r="D98" s="26" t="s">
        <v>30</v>
      </c>
      <c r="E98" s="27">
        <v>3.8639999999999999</v>
      </c>
      <c r="F98" s="28">
        <v>114.13</v>
      </c>
      <c r="G98" s="34">
        <f t="shared" si="3"/>
        <v>480.4873</v>
      </c>
      <c r="H98" s="34">
        <f t="shared" si="4"/>
        <v>1856.6029272000001</v>
      </c>
    </row>
    <row r="99" spans="1:8" s="6" customFormat="1" ht="33.75">
      <c r="A99" s="24">
        <v>85</v>
      </c>
      <c r="B99" s="25" t="s">
        <v>188</v>
      </c>
      <c r="C99" s="24" t="s">
        <v>189</v>
      </c>
      <c r="D99" s="26" t="s">
        <v>30</v>
      </c>
      <c r="E99" s="27">
        <v>208.45</v>
      </c>
      <c r="F99" s="28">
        <v>45.92</v>
      </c>
      <c r="G99" s="34">
        <f t="shared" si="3"/>
        <v>193.32320000000001</v>
      </c>
      <c r="H99" s="34">
        <f t="shared" si="4"/>
        <v>40298.221040000004</v>
      </c>
    </row>
    <row r="100" spans="1:8" s="6" customFormat="1" ht="33.75">
      <c r="A100" s="24">
        <v>86</v>
      </c>
      <c r="B100" s="25" t="s">
        <v>190</v>
      </c>
      <c r="C100" s="24" t="s">
        <v>191</v>
      </c>
      <c r="D100" s="26" t="s">
        <v>30</v>
      </c>
      <c r="E100" s="27">
        <v>3.3134999999999999</v>
      </c>
      <c r="F100" s="28">
        <v>592.76</v>
      </c>
      <c r="G100" s="34">
        <f t="shared" si="3"/>
        <v>2495.5196000000001</v>
      </c>
      <c r="H100" s="34">
        <f t="shared" si="4"/>
        <v>8268.9041945999998</v>
      </c>
    </row>
    <row r="101" spans="1:8" s="6" customFormat="1" ht="33.75">
      <c r="A101" s="24">
        <v>87</v>
      </c>
      <c r="B101" s="25" t="s">
        <v>192</v>
      </c>
      <c r="C101" s="24" t="s">
        <v>91</v>
      </c>
      <c r="D101" s="26" t="s">
        <v>30</v>
      </c>
      <c r="E101" s="27">
        <v>4.8719999999999999</v>
      </c>
      <c r="F101" s="28">
        <v>665</v>
      </c>
      <c r="G101" s="34">
        <f t="shared" si="3"/>
        <v>2799.65</v>
      </c>
      <c r="H101" s="34">
        <f t="shared" si="4"/>
        <v>13639.8948</v>
      </c>
    </row>
    <row r="102" spans="1:8" s="6" customFormat="1" ht="33.75">
      <c r="A102" s="24">
        <v>88</v>
      </c>
      <c r="B102" s="25" t="s">
        <v>193</v>
      </c>
      <c r="C102" s="24" t="s">
        <v>194</v>
      </c>
      <c r="D102" s="26" t="s">
        <v>30</v>
      </c>
      <c r="E102" s="27">
        <v>4.3239000000000001</v>
      </c>
      <c r="F102" s="28">
        <v>580</v>
      </c>
      <c r="G102" s="34">
        <f t="shared" si="3"/>
        <v>2441.8000000000002</v>
      </c>
      <c r="H102" s="34">
        <f t="shared" si="4"/>
        <v>10558.099020000001</v>
      </c>
    </row>
    <row r="103" spans="1:8" s="6" customFormat="1" ht="33.75">
      <c r="A103" s="24">
        <v>89</v>
      </c>
      <c r="B103" s="25" t="s">
        <v>195</v>
      </c>
      <c r="C103" s="24" t="s">
        <v>97</v>
      </c>
      <c r="D103" s="26" t="s">
        <v>30</v>
      </c>
      <c r="E103" s="27">
        <v>2.3800000000000002E-2</v>
      </c>
      <c r="F103" s="28">
        <v>519.79999999999995</v>
      </c>
      <c r="G103" s="34">
        <f t="shared" si="3"/>
        <v>2188.3579999999997</v>
      </c>
      <c r="H103" s="34">
        <f t="shared" si="4"/>
        <v>52.082920399999999</v>
      </c>
    </row>
    <row r="104" spans="1:8" s="6" customFormat="1" ht="33.75">
      <c r="A104" s="24">
        <v>90</v>
      </c>
      <c r="B104" s="25" t="s">
        <v>196</v>
      </c>
      <c r="C104" s="24" t="s">
        <v>197</v>
      </c>
      <c r="D104" s="26" t="s">
        <v>198</v>
      </c>
      <c r="E104" s="27">
        <v>2</v>
      </c>
      <c r="F104" s="28">
        <v>1049.49</v>
      </c>
      <c r="G104" s="34">
        <f t="shared" si="3"/>
        <v>4418.3528999999999</v>
      </c>
      <c r="H104" s="34">
        <f t="shared" si="4"/>
        <v>8836.7057999999997</v>
      </c>
    </row>
    <row r="105" spans="1:8" s="6" customFormat="1" ht="33.75">
      <c r="A105" s="24">
        <v>91</v>
      </c>
      <c r="B105" s="25" t="s">
        <v>199</v>
      </c>
      <c r="C105" s="24" t="s">
        <v>200</v>
      </c>
      <c r="D105" s="26" t="s">
        <v>198</v>
      </c>
      <c r="E105" s="27">
        <v>14</v>
      </c>
      <c r="F105" s="28">
        <v>31.43</v>
      </c>
      <c r="G105" s="34">
        <f t="shared" si="3"/>
        <v>132.3203</v>
      </c>
      <c r="H105" s="34">
        <f t="shared" si="4"/>
        <v>1852.4842000000001</v>
      </c>
    </row>
    <row r="106" spans="1:8" s="6" customFormat="1" ht="33.75">
      <c r="A106" s="24">
        <v>92</v>
      </c>
      <c r="B106" s="25" t="s">
        <v>201</v>
      </c>
      <c r="C106" s="24" t="s">
        <v>202</v>
      </c>
      <c r="D106" s="26" t="s">
        <v>198</v>
      </c>
      <c r="E106" s="27">
        <v>2</v>
      </c>
      <c r="F106" s="28">
        <v>78.56</v>
      </c>
      <c r="G106" s="34">
        <f t="shared" si="3"/>
        <v>330.73759999999999</v>
      </c>
      <c r="H106" s="34">
        <f t="shared" si="4"/>
        <v>661.47519999999997</v>
      </c>
    </row>
    <row r="107" spans="1:8" s="6" customFormat="1" ht="33.75">
      <c r="A107" s="24">
        <v>93</v>
      </c>
      <c r="B107" s="25" t="s">
        <v>203</v>
      </c>
      <c r="C107" s="24" t="s">
        <v>204</v>
      </c>
      <c r="D107" s="26" t="s">
        <v>198</v>
      </c>
      <c r="E107" s="27">
        <v>11</v>
      </c>
      <c r="F107" s="28">
        <v>234.87</v>
      </c>
      <c r="G107" s="34">
        <f t="shared" si="3"/>
        <v>988.80269999999996</v>
      </c>
      <c r="H107" s="34">
        <f t="shared" si="4"/>
        <v>10876.8297</v>
      </c>
    </row>
    <row r="108" spans="1:8" s="6" customFormat="1" ht="33.75">
      <c r="A108" s="24">
        <v>94</v>
      </c>
      <c r="B108" s="25" t="s">
        <v>205</v>
      </c>
      <c r="C108" s="24" t="s">
        <v>206</v>
      </c>
      <c r="D108" s="26" t="s">
        <v>198</v>
      </c>
      <c r="E108" s="27">
        <v>3</v>
      </c>
      <c r="F108" s="28">
        <v>647.77</v>
      </c>
      <c r="G108" s="34">
        <f t="shared" si="3"/>
        <v>2727.1116999999999</v>
      </c>
      <c r="H108" s="34">
        <f t="shared" si="4"/>
        <v>8181.3351000000002</v>
      </c>
    </row>
    <row r="109" spans="1:8" s="6" customFormat="1" ht="33.75">
      <c r="A109" s="24">
        <v>95</v>
      </c>
      <c r="B109" s="25" t="s">
        <v>207</v>
      </c>
      <c r="C109" s="24" t="s">
        <v>208</v>
      </c>
      <c r="D109" s="26" t="s">
        <v>198</v>
      </c>
      <c r="E109" s="27">
        <v>1</v>
      </c>
      <c r="F109" s="28">
        <v>462.83</v>
      </c>
      <c r="G109" s="34">
        <f t="shared" si="3"/>
        <v>1948.5142999999998</v>
      </c>
      <c r="H109" s="34">
        <f t="shared" si="4"/>
        <v>1948.5142999999998</v>
      </c>
    </row>
    <row r="110" spans="1:8" s="6" customFormat="1" ht="33.75">
      <c r="A110" s="24">
        <v>96</v>
      </c>
      <c r="B110" s="25" t="s">
        <v>209</v>
      </c>
      <c r="C110" s="24" t="s">
        <v>210</v>
      </c>
      <c r="D110" s="26" t="s">
        <v>198</v>
      </c>
      <c r="E110" s="27">
        <v>4</v>
      </c>
      <c r="F110" s="28">
        <v>742.61</v>
      </c>
      <c r="G110" s="34">
        <f t="shared" si="3"/>
        <v>3126.3881000000001</v>
      </c>
      <c r="H110" s="34">
        <f t="shared" si="4"/>
        <v>12505.5524</v>
      </c>
    </row>
    <row r="111" spans="1:8" s="6" customFormat="1" ht="33.75">
      <c r="A111" s="24">
        <v>97</v>
      </c>
      <c r="B111" s="25" t="s">
        <v>211</v>
      </c>
      <c r="C111" s="24" t="s">
        <v>101</v>
      </c>
      <c r="D111" s="26" t="s">
        <v>30</v>
      </c>
      <c r="E111" s="27">
        <v>-0.94010000000000005</v>
      </c>
      <c r="F111" s="28">
        <v>1382.9</v>
      </c>
      <c r="G111" s="34">
        <f t="shared" si="3"/>
        <v>5822.009</v>
      </c>
      <c r="H111" s="34">
        <f t="shared" si="4"/>
        <v>-5473.2706609000006</v>
      </c>
    </row>
    <row r="112" spans="1:8" s="6" customFormat="1" ht="33.75">
      <c r="A112" s="24">
        <v>98</v>
      </c>
      <c r="B112" s="25" t="s">
        <v>212</v>
      </c>
      <c r="C112" s="24" t="s">
        <v>213</v>
      </c>
      <c r="D112" s="26" t="s">
        <v>198</v>
      </c>
      <c r="E112" s="27">
        <v>1</v>
      </c>
      <c r="F112" s="28">
        <v>387.63</v>
      </c>
      <c r="G112" s="34">
        <f t="shared" si="3"/>
        <v>1631.9223</v>
      </c>
      <c r="H112" s="34">
        <f t="shared" si="4"/>
        <v>1631.9223</v>
      </c>
    </row>
    <row r="113" spans="1:8" s="6" customFormat="1" ht="33.75">
      <c r="A113" s="24">
        <v>99</v>
      </c>
      <c r="B113" s="25" t="s">
        <v>214</v>
      </c>
      <c r="C113" s="24" t="s">
        <v>215</v>
      </c>
      <c r="D113" s="26" t="s">
        <v>198</v>
      </c>
      <c r="E113" s="27">
        <v>2</v>
      </c>
      <c r="F113" s="28">
        <v>31.44</v>
      </c>
      <c r="G113" s="34">
        <f t="shared" si="3"/>
        <v>132.36240000000001</v>
      </c>
      <c r="H113" s="34">
        <f t="shared" si="4"/>
        <v>264.72480000000002</v>
      </c>
    </row>
    <row r="114" spans="1:8" s="6" customFormat="1" ht="33.75">
      <c r="A114" s="24">
        <v>100</v>
      </c>
      <c r="B114" s="25" t="s">
        <v>216</v>
      </c>
      <c r="C114" s="24" t="s">
        <v>217</v>
      </c>
      <c r="D114" s="26" t="s">
        <v>30</v>
      </c>
      <c r="E114" s="27">
        <v>2</v>
      </c>
      <c r="F114" s="28">
        <v>1498.3</v>
      </c>
      <c r="G114" s="34">
        <f t="shared" si="3"/>
        <v>6307.8429999999998</v>
      </c>
      <c r="H114" s="34">
        <f t="shared" si="4"/>
        <v>12615.686</v>
      </c>
    </row>
    <row r="115" spans="1:8" s="6" customFormat="1" ht="33.75">
      <c r="A115" s="24">
        <v>101</v>
      </c>
      <c r="B115" s="25" t="s">
        <v>218</v>
      </c>
      <c r="C115" s="24" t="s">
        <v>219</v>
      </c>
      <c r="D115" s="26" t="s">
        <v>198</v>
      </c>
      <c r="E115" s="27">
        <v>1</v>
      </c>
      <c r="F115" s="28">
        <v>1235.8399999999999</v>
      </c>
      <c r="G115" s="34">
        <f t="shared" si="3"/>
        <v>5202.8863999999994</v>
      </c>
      <c r="H115" s="34">
        <f t="shared" si="4"/>
        <v>5202.8863999999994</v>
      </c>
    </row>
    <row r="116" spans="1:8" s="6" customFormat="1" ht="33.75">
      <c r="A116" s="24">
        <v>102</v>
      </c>
      <c r="B116" s="25" t="s">
        <v>220</v>
      </c>
      <c r="C116" s="24" t="s">
        <v>221</v>
      </c>
      <c r="D116" s="26" t="s">
        <v>198</v>
      </c>
      <c r="E116" s="27">
        <v>15</v>
      </c>
      <c r="F116" s="28">
        <v>120.9</v>
      </c>
      <c r="G116" s="34">
        <f t="shared" si="3"/>
        <v>508.98900000000003</v>
      </c>
      <c r="H116" s="34">
        <f t="shared" si="4"/>
        <v>7634.8350000000009</v>
      </c>
    </row>
    <row r="117" spans="1:8" s="6" customFormat="1" ht="33.75">
      <c r="A117" s="24">
        <v>103</v>
      </c>
      <c r="B117" s="25" t="s">
        <v>222</v>
      </c>
      <c r="C117" s="24" t="s">
        <v>223</v>
      </c>
      <c r="D117" s="26" t="s">
        <v>198</v>
      </c>
      <c r="E117" s="27">
        <v>16</v>
      </c>
      <c r="F117" s="28">
        <v>78.739999999999995</v>
      </c>
      <c r="G117" s="34">
        <f t="shared" si="3"/>
        <v>331.49539999999996</v>
      </c>
      <c r="H117" s="34">
        <f t="shared" si="4"/>
        <v>5303.9263999999994</v>
      </c>
    </row>
    <row r="118" spans="1:8" s="6" customFormat="1" ht="33.75">
      <c r="A118" s="24">
        <v>104</v>
      </c>
      <c r="B118" s="25" t="s">
        <v>224</v>
      </c>
      <c r="C118" s="24" t="s">
        <v>225</v>
      </c>
      <c r="D118" s="26" t="s">
        <v>198</v>
      </c>
      <c r="E118" s="27">
        <v>5</v>
      </c>
      <c r="F118" s="28">
        <v>164.3</v>
      </c>
      <c r="G118" s="34">
        <f t="shared" si="3"/>
        <v>691.70300000000009</v>
      </c>
      <c r="H118" s="34">
        <f t="shared" si="4"/>
        <v>3458.5150000000003</v>
      </c>
    </row>
    <row r="119" spans="1:8" s="6" customFormat="1" ht="33.75">
      <c r="A119" s="24">
        <v>105</v>
      </c>
      <c r="B119" s="25" t="s">
        <v>226</v>
      </c>
      <c r="C119" s="24" t="s">
        <v>227</v>
      </c>
      <c r="D119" s="26" t="s">
        <v>198</v>
      </c>
      <c r="E119" s="27">
        <v>9.0282</v>
      </c>
      <c r="F119" s="28">
        <v>314.94</v>
      </c>
      <c r="G119" s="34">
        <f t="shared" si="3"/>
        <v>1325.8974000000001</v>
      </c>
      <c r="H119" s="34">
        <f t="shared" si="4"/>
        <v>11970.46690668</v>
      </c>
    </row>
    <row r="120" spans="1:8" s="6" customFormat="1" ht="33.75">
      <c r="A120" s="24">
        <v>106</v>
      </c>
      <c r="B120" s="25" t="s">
        <v>228</v>
      </c>
      <c r="C120" s="24" t="s">
        <v>229</v>
      </c>
      <c r="D120" s="26" t="s">
        <v>18</v>
      </c>
      <c r="E120" s="27">
        <v>2.674E-2</v>
      </c>
      <c r="F120" s="28">
        <v>7571</v>
      </c>
      <c r="G120" s="34">
        <f t="shared" si="3"/>
        <v>31873.91</v>
      </c>
      <c r="H120" s="34">
        <f t="shared" si="4"/>
        <v>852.30835339999999</v>
      </c>
    </row>
    <row r="121" spans="1:8" s="6" customFormat="1" ht="33.75">
      <c r="A121" s="24">
        <v>107</v>
      </c>
      <c r="B121" s="25" t="s">
        <v>228</v>
      </c>
      <c r="C121" s="24" t="s">
        <v>230</v>
      </c>
      <c r="D121" s="26" t="s">
        <v>18</v>
      </c>
      <c r="E121" s="27">
        <v>6.8400000000000002E-2</v>
      </c>
      <c r="F121" s="28">
        <v>7571</v>
      </c>
      <c r="G121" s="34">
        <f t="shared" si="3"/>
        <v>31873.91</v>
      </c>
      <c r="H121" s="34">
        <f t="shared" si="4"/>
        <v>2180.175444</v>
      </c>
    </row>
    <row r="122" spans="1:8" s="6" customFormat="1" ht="33.75">
      <c r="A122" s="24">
        <v>108</v>
      </c>
      <c r="B122" s="25" t="s">
        <v>231</v>
      </c>
      <c r="C122" s="24" t="s">
        <v>232</v>
      </c>
      <c r="D122" s="26" t="s">
        <v>198</v>
      </c>
      <c r="E122" s="27">
        <v>2</v>
      </c>
      <c r="F122" s="28">
        <v>375</v>
      </c>
      <c r="G122" s="34">
        <f t="shared" si="3"/>
        <v>1578.75</v>
      </c>
      <c r="H122" s="34">
        <f t="shared" si="4"/>
        <v>3157.5</v>
      </c>
    </row>
    <row r="123" spans="1:8" s="6" customFormat="1" ht="33.75">
      <c r="A123" s="24">
        <v>109</v>
      </c>
      <c r="B123" s="25" t="s">
        <v>233</v>
      </c>
      <c r="C123" s="24" t="s">
        <v>234</v>
      </c>
      <c r="D123" s="26" t="s">
        <v>198</v>
      </c>
      <c r="E123" s="27">
        <v>3</v>
      </c>
      <c r="F123" s="28">
        <v>569.52</v>
      </c>
      <c r="G123" s="34">
        <f t="shared" si="3"/>
        <v>2397.6792</v>
      </c>
      <c r="H123" s="34">
        <f t="shared" si="4"/>
        <v>7193.0375999999997</v>
      </c>
    </row>
    <row r="124" spans="1:8" s="6" customFormat="1" ht="33.75">
      <c r="A124" s="24">
        <v>110</v>
      </c>
      <c r="B124" s="25" t="s">
        <v>235</v>
      </c>
      <c r="C124" s="24" t="s">
        <v>236</v>
      </c>
      <c r="D124" s="26" t="s">
        <v>18</v>
      </c>
      <c r="E124" s="27">
        <v>4.5999999999999999E-2</v>
      </c>
      <c r="F124" s="28">
        <v>5763</v>
      </c>
      <c r="G124" s="34">
        <f t="shared" si="3"/>
        <v>24262.23</v>
      </c>
      <c r="H124" s="34">
        <f t="shared" si="4"/>
        <v>1116.06258</v>
      </c>
    </row>
    <row r="125" spans="1:8" s="6" customFormat="1" ht="33.75">
      <c r="A125" s="24">
        <v>111</v>
      </c>
      <c r="B125" s="25" t="s">
        <v>237</v>
      </c>
      <c r="C125" s="24" t="s">
        <v>238</v>
      </c>
      <c r="D125" s="26" t="s">
        <v>18</v>
      </c>
      <c r="E125" s="27">
        <v>3.1E-2</v>
      </c>
      <c r="F125" s="28">
        <v>7418.82</v>
      </c>
      <c r="G125" s="34">
        <f t="shared" si="3"/>
        <v>31233.232199999999</v>
      </c>
      <c r="H125" s="34">
        <f t="shared" si="4"/>
        <v>968.2301981999999</v>
      </c>
    </row>
    <row r="126" spans="1:8" s="6" customFormat="1" ht="33.75">
      <c r="A126" s="24">
        <v>112</v>
      </c>
      <c r="B126" s="25" t="s">
        <v>239</v>
      </c>
      <c r="C126" s="24" t="s">
        <v>240</v>
      </c>
      <c r="D126" s="26" t="s">
        <v>18</v>
      </c>
      <c r="E126" s="27">
        <v>4.2500000000000003E-2</v>
      </c>
      <c r="F126" s="28">
        <v>8014.15</v>
      </c>
      <c r="G126" s="34">
        <f t="shared" si="3"/>
        <v>33739.571499999998</v>
      </c>
      <c r="H126" s="34">
        <f t="shared" si="4"/>
        <v>1433.9317887500001</v>
      </c>
    </row>
    <row r="127" spans="1:8" s="6" customFormat="1" ht="33.75">
      <c r="A127" s="24">
        <v>113</v>
      </c>
      <c r="B127" s="25" t="s">
        <v>241</v>
      </c>
      <c r="C127" s="24" t="s">
        <v>242</v>
      </c>
      <c r="D127" s="26" t="s">
        <v>18</v>
      </c>
      <c r="E127" s="27">
        <v>0.63939999999999997</v>
      </c>
      <c r="F127" s="28">
        <v>7997.23</v>
      </c>
      <c r="G127" s="34">
        <f t="shared" si="3"/>
        <v>33668.338299999996</v>
      </c>
      <c r="H127" s="34">
        <f t="shared" si="4"/>
        <v>21527.535509019996</v>
      </c>
    </row>
    <row r="128" spans="1:8" s="6" customFormat="1" ht="33.75">
      <c r="A128" s="24">
        <v>114</v>
      </c>
      <c r="B128" s="25" t="s">
        <v>243</v>
      </c>
      <c r="C128" s="24" t="s">
        <v>244</v>
      </c>
      <c r="D128" s="26" t="s">
        <v>18</v>
      </c>
      <c r="E128" s="27">
        <v>2.6599999999999999E-2</v>
      </c>
      <c r="F128" s="28">
        <v>7956.21</v>
      </c>
      <c r="G128" s="34">
        <f t="shared" si="3"/>
        <v>33495.644099999998</v>
      </c>
      <c r="H128" s="34">
        <f t="shared" si="4"/>
        <v>890.98413305999986</v>
      </c>
    </row>
    <row r="129" spans="1:8" s="6" customFormat="1" ht="45">
      <c r="A129" s="24">
        <v>115</v>
      </c>
      <c r="B129" s="25" t="s">
        <v>245</v>
      </c>
      <c r="C129" s="24" t="s">
        <v>246</v>
      </c>
      <c r="D129" s="26" t="s">
        <v>145</v>
      </c>
      <c r="E129" s="27">
        <v>3.2320000000000002</v>
      </c>
      <c r="F129" s="28">
        <v>672.75</v>
      </c>
      <c r="G129" s="34">
        <f t="shared" si="3"/>
        <v>2832.2775000000001</v>
      </c>
      <c r="H129" s="34">
        <f t="shared" si="4"/>
        <v>9153.9208800000015</v>
      </c>
    </row>
    <row r="130" spans="1:8" s="6" customFormat="1" ht="33.75">
      <c r="A130" s="24">
        <v>116</v>
      </c>
      <c r="B130" s="25" t="s">
        <v>247</v>
      </c>
      <c r="C130" s="24" t="s">
        <v>248</v>
      </c>
      <c r="D130" s="26" t="s">
        <v>145</v>
      </c>
      <c r="E130" s="27">
        <v>1.6064000000000001</v>
      </c>
      <c r="F130" s="28">
        <v>1154.5899999999999</v>
      </c>
      <c r="G130" s="34">
        <f t="shared" si="3"/>
        <v>4860.8238999999994</v>
      </c>
      <c r="H130" s="34">
        <f t="shared" si="4"/>
        <v>7808.4275129599991</v>
      </c>
    </row>
    <row r="131" spans="1:8" s="6" customFormat="1" ht="45">
      <c r="A131" s="24">
        <v>117</v>
      </c>
      <c r="B131" s="25" t="s">
        <v>249</v>
      </c>
      <c r="C131" s="24" t="s">
        <v>250</v>
      </c>
      <c r="D131" s="26" t="s">
        <v>145</v>
      </c>
      <c r="E131" s="27">
        <v>1.6</v>
      </c>
      <c r="F131" s="28">
        <v>1180.6400000000001</v>
      </c>
      <c r="G131" s="34">
        <f t="shared" si="3"/>
        <v>4970.4944000000005</v>
      </c>
      <c r="H131" s="34">
        <f t="shared" si="4"/>
        <v>7952.791040000001</v>
      </c>
    </row>
    <row r="132" spans="1:8" s="6" customFormat="1" ht="45">
      <c r="A132" s="24">
        <v>118</v>
      </c>
      <c r="B132" s="25" t="s">
        <v>251</v>
      </c>
      <c r="C132" s="24" t="s">
        <v>144</v>
      </c>
      <c r="D132" s="26" t="s">
        <v>145</v>
      </c>
      <c r="E132" s="27">
        <v>-0.36</v>
      </c>
      <c r="F132" s="28">
        <v>35.700000000000003</v>
      </c>
      <c r="G132" s="34">
        <f t="shared" si="3"/>
        <v>150.297</v>
      </c>
      <c r="H132" s="34">
        <f t="shared" si="4"/>
        <v>-54.106919999999995</v>
      </c>
    </row>
    <row r="133" spans="1:8" s="6" customFormat="1" ht="45">
      <c r="A133" s="24">
        <v>119</v>
      </c>
      <c r="B133" s="25" t="s">
        <v>252</v>
      </c>
      <c r="C133" s="24" t="s">
        <v>253</v>
      </c>
      <c r="D133" s="26" t="s">
        <v>145</v>
      </c>
      <c r="E133" s="27">
        <v>30</v>
      </c>
      <c r="F133" s="28">
        <v>56.94</v>
      </c>
      <c r="G133" s="34">
        <f t="shared" si="3"/>
        <v>239.7174</v>
      </c>
      <c r="H133" s="34">
        <f t="shared" si="4"/>
        <v>7191.5219999999999</v>
      </c>
    </row>
    <row r="134" spans="1:8" s="6" customFormat="1" ht="45">
      <c r="A134" s="24">
        <v>120</v>
      </c>
      <c r="B134" s="25" t="s">
        <v>254</v>
      </c>
      <c r="C134" s="24" t="s">
        <v>147</v>
      </c>
      <c r="D134" s="26" t="s">
        <v>145</v>
      </c>
      <c r="E134" s="27">
        <v>-0.8</v>
      </c>
      <c r="F134" s="28">
        <v>67.650000000000006</v>
      </c>
      <c r="G134" s="34">
        <f t="shared" si="3"/>
        <v>284.80650000000003</v>
      </c>
      <c r="H134" s="34">
        <f t="shared" si="4"/>
        <v>-227.84520000000003</v>
      </c>
    </row>
    <row r="135" spans="1:8" s="6" customFormat="1" ht="45">
      <c r="A135" s="24">
        <v>121</v>
      </c>
      <c r="B135" s="25" t="s">
        <v>255</v>
      </c>
      <c r="C135" s="24" t="s">
        <v>256</v>
      </c>
      <c r="D135" s="26" t="s">
        <v>145</v>
      </c>
      <c r="E135" s="27">
        <v>2.3092000000000001</v>
      </c>
      <c r="F135" s="28">
        <v>90.4</v>
      </c>
      <c r="G135" s="34">
        <f t="shared" si="3"/>
        <v>380.584</v>
      </c>
      <c r="H135" s="34">
        <f t="shared" si="4"/>
        <v>878.84457280000004</v>
      </c>
    </row>
    <row r="136" spans="1:8" s="6" customFormat="1" ht="45">
      <c r="A136" s="24">
        <v>122</v>
      </c>
      <c r="B136" s="25" t="s">
        <v>257</v>
      </c>
      <c r="C136" s="24" t="s">
        <v>258</v>
      </c>
      <c r="D136" s="26" t="s">
        <v>145</v>
      </c>
      <c r="E136" s="27">
        <v>0.44</v>
      </c>
      <c r="F136" s="28">
        <v>95.61</v>
      </c>
      <c r="G136" s="34">
        <f t="shared" si="3"/>
        <v>402.5181</v>
      </c>
      <c r="H136" s="34">
        <f t="shared" si="4"/>
        <v>177.10796400000001</v>
      </c>
    </row>
    <row r="137" spans="1:8" s="6" customFormat="1" ht="45">
      <c r="A137" s="24">
        <v>123</v>
      </c>
      <c r="B137" s="25" t="s">
        <v>259</v>
      </c>
      <c r="C137" s="24" t="s">
        <v>260</v>
      </c>
      <c r="D137" s="26" t="s">
        <v>145</v>
      </c>
      <c r="E137" s="50">
        <v>270</v>
      </c>
      <c r="F137" s="52">
        <f>152.13*0.22</f>
        <v>33.468600000000002</v>
      </c>
      <c r="G137" s="51">
        <f>F137*4.21</f>
        <v>140.902806</v>
      </c>
      <c r="H137" s="51">
        <f t="shared" si="4"/>
        <v>38043.757619999997</v>
      </c>
    </row>
    <row r="138" spans="1:8" s="6" customFormat="1" ht="45">
      <c r="A138" s="24">
        <v>124</v>
      </c>
      <c r="B138" s="25" t="s">
        <v>261</v>
      </c>
      <c r="C138" s="24" t="s">
        <v>262</v>
      </c>
      <c r="D138" s="26" t="s">
        <v>145</v>
      </c>
      <c r="E138" s="27">
        <v>1.212</v>
      </c>
      <c r="F138" s="28">
        <v>299.5</v>
      </c>
      <c r="G138" s="34">
        <f t="shared" si="3"/>
        <v>1260.895</v>
      </c>
      <c r="H138" s="34">
        <f t="shared" si="4"/>
        <v>1528.2047399999999</v>
      </c>
    </row>
    <row r="139" spans="1:8" s="6" customFormat="1" ht="45">
      <c r="A139" s="24">
        <v>125</v>
      </c>
      <c r="B139" s="25" t="s">
        <v>263</v>
      </c>
      <c r="C139" s="24" t="s">
        <v>149</v>
      </c>
      <c r="D139" s="26" t="s">
        <v>145</v>
      </c>
      <c r="E139" s="27">
        <v>-0.8</v>
      </c>
      <c r="F139" s="28">
        <v>353.94</v>
      </c>
      <c r="G139" s="34">
        <f t="shared" si="3"/>
        <v>1490.0873999999999</v>
      </c>
      <c r="H139" s="34">
        <f t="shared" si="4"/>
        <v>-1192.0699199999999</v>
      </c>
    </row>
    <row r="140" spans="1:8" s="6" customFormat="1" ht="45">
      <c r="A140" s="24">
        <v>126</v>
      </c>
      <c r="B140" s="25" t="s">
        <v>264</v>
      </c>
      <c r="C140" s="24" t="s">
        <v>265</v>
      </c>
      <c r="D140" s="26" t="s">
        <v>145</v>
      </c>
      <c r="E140" s="27">
        <v>2.8079999999999998</v>
      </c>
      <c r="F140" s="28">
        <v>372.56</v>
      </c>
      <c r="G140" s="34">
        <f t="shared" si="3"/>
        <v>1568.4775999999999</v>
      </c>
      <c r="H140" s="34">
        <f t="shared" si="4"/>
        <v>4404.2851007999998</v>
      </c>
    </row>
    <row r="141" spans="1:8" s="6" customFormat="1" ht="45">
      <c r="A141" s="24">
        <v>127</v>
      </c>
      <c r="B141" s="25" t="s">
        <v>266</v>
      </c>
      <c r="C141" s="24" t="s">
        <v>267</v>
      </c>
      <c r="D141" s="26" t="s">
        <v>145</v>
      </c>
      <c r="E141" s="27">
        <v>2.008</v>
      </c>
      <c r="F141" s="28">
        <v>450</v>
      </c>
      <c r="G141" s="34">
        <f t="shared" si="3"/>
        <v>1894.5</v>
      </c>
      <c r="H141" s="34">
        <f t="shared" si="4"/>
        <v>3804.1559999999999</v>
      </c>
    </row>
    <row r="142" spans="1:8" s="6" customFormat="1" ht="33.75">
      <c r="A142" s="24">
        <v>128</v>
      </c>
      <c r="B142" s="25" t="s">
        <v>268</v>
      </c>
      <c r="C142" s="24" t="s">
        <v>269</v>
      </c>
      <c r="D142" s="26" t="s">
        <v>198</v>
      </c>
      <c r="E142" s="27">
        <v>2</v>
      </c>
      <c r="F142" s="28">
        <v>28</v>
      </c>
      <c r="G142" s="34">
        <f t="shared" si="3"/>
        <v>117.88</v>
      </c>
      <c r="H142" s="34">
        <f t="shared" si="4"/>
        <v>235.76</v>
      </c>
    </row>
    <row r="143" spans="1:8" s="6" customFormat="1" ht="33.75">
      <c r="A143" s="24">
        <v>129</v>
      </c>
      <c r="B143" s="25" t="s">
        <v>270</v>
      </c>
      <c r="C143" s="24" t="s">
        <v>271</v>
      </c>
      <c r="D143" s="26" t="s">
        <v>198</v>
      </c>
      <c r="E143" s="27">
        <v>5</v>
      </c>
      <c r="F143" s="28">
        <v>45</v>
      </c>
      <c r="G143" s="34">
        <f t="shared" si="3"/>
        <v>189.45</v>
      </c>
      <c r="H143" s="34">
        <f t="shared" si="4"/>
        <v>947.25</v>
      </c>
    </row>
    <row r="144" spans="1:8" s="6" customFormat="1" ht="33.75">
      <c r="A144" s="24">
        <v>130</v>
      </c>
      <c r="B144" s="25" t="s">
        <v>272</v>
      </c>
      <c r="C144" s="24" t="s">
        <v>273</v>
      </c>
      <c r="D144" s="26" t="s">
        <v>198</v>
      </c>
      <c r="E144" s="27">
        <v>10</v>
      </c>
      <c r="F144" s="28">
        <v>152</v>
      </c>
      <c r="G144" s="34">
        <f t="shared" si="3"/>
        <v>639.91999999999996</v>
      </c>
      <c r="H144" s="34">
        <f t="shared" si="4"/>
        <v>6399.2</v>
      </c>
    </row>
    <row r="145" spans="1:8" s="6" customFormat="1" ht="33.75">
      <c r="A145" s="24">
        <v>131</v>
      </c>
      <c r="B145" s="25" t="s">
        <v>274</v>
      </c>
      <c r="C145" s="24" t="s">
        <v>275</v>
      </c>
      <c r="D145" s="26" t="s">
        <v>276</v>
      </c>
      <c r="E145" s="27">
        <v>2</v>
      </c>
      <c r="F145" s="28">
        <v>282.5</v>
      </c>
      <c r="G145" s="34">
        <f t="shared" si="3"/>
        <v>1189.325</v>
      </c>
      <c r="H145" s="34">
        <f t="shared" si="4"/>
        <v>2378.65</v>
      </c>
    </row>
    <row r="146" spans="1:8" s="6" customFormat="1" ht="33.75">
      <c r="A146" s="24">
        <v>132</v>
      </c>
      <c r="B146" s="25" t="s">
        <v>277</v>
      </c>
      <c r="C146" s="24" t="s">
        <v>151</v>
      </c>
      <c r="D146" s="26" t="s">
        <v>18</v>
      </c>
      <c r="E146" s="27">
        <v>-0.1198</v>
      </c>
      <c r="F146" s="28">
        <v>5500</v>
      </c>
      <c r="G146" s="34">
        <f t="shared" si="3"/>
        <v>23155</v>
      </c>
      <c r="H146" s="34">
        <f t="shared" si="4"/>
        <v>-2773.9690000000001</v>
      </c>
    </row>
    <row r="147" spans="1:8" s="6" customFormat="1" ht="45">
      <c r="A147" s="24">
        <v>133</v>
      </c>
      <c r="B147" s="25" t="s">
        <v>278</v>
      </c>
      <c r="C147" s="24" t="s">
        <v>279</v>
      </c>
      <c r="D147" s="26" t="s">
        <v>198</v>
      </c>
      <c r="E147" s="27">
        <v>1</v>
      </c>
      <c r="F147" s="28">
        <v>83.77</v>
      </c>
      <c r="G147" s="34">
        <f t="shared" si="3"/>
        <v>352.67169999999999</v>
      </c>
      <c r="H147" s="34">
        <f t="shared" si="4"/>
        <v>352.67169999999999</v>
      </c>
    </row>
    <row r="148" spans="1:8" s="6" customFormat="1" ht="45">
      <c r="A148" s="24">
        <v>134</v>
      </c>
      <c r="B148" s="25" t="s">
        <v>280</v>
      </c>
      <c r="C148" s="24" t="s">
        <v>281</v>
      </c>
      <c r="D148" s="26" t="s">
        <v>198</v>
      </c>
      <c r="E148" s="27">
        <v>1</v>
      </c>
      <c r="F148" s="28">
        <v>155.94</v>
      </c>
      <c r="G148" s="34">
        <f t="shared" si="3"/>
        <v>656.50739999999996</v>
      </c>
      <c r="H148" s="34">
        <f t="shared" si="4"/>
        <v>656.50739999999996</v>
      </c>
    </row>
    <row r="149" spans="1:8" s="6" customFormat="1" ht="45">
      <c r="A149" s="24">
        <v>135</v>
      </c>
      <c r="B149" s="25" t="s">
        <v>282</v>
      </c>
      <c r="C149" s="24" t="s">
        <v>283</v>
      </c>
      <c r="D149" s="26" t="s">
        <v>198</v>
      </c>
      <c r="E149" s="27">
        <v>2</v>
      </c>
      <c r="F149" s="28">
        <v>1276.8</v>
      </c>
      <c r="G149" s="34">
        <f t="shared" si="3"/>
        <v>5375.3279999999995</v>
      </c>
      <c r="H149" s="34">
        <f t="shared" si="4"/>
        <v>10750.655999999999</v>
      </c>
    </row>
    <row r="150" spans="1:8" s="6" customFormat="1" ht="45">
      <c r="A150" s="24">
        <v>136</v>
      </c>
      <c r="B150" s="25" t="s">
        <v>284</v>
      </c>
      <c r="C150" s="24" t="s">
        <v>285</v>
      </c>
      <c r="D150" s="26" t="s">
        <v>145</v>
      </c>
      <c r="E150" s="27">
        <v>2.2679999999999998</v>
      </c>
      <c r="F150" s="28">
        <v>124.92</v>
      </c>
      <c r="G150" s="34">
        <f t="shared" si="3"/>
        <v>525.91319999999996</v>
      </c>
      <c r="H150" s="34">
        <f t="shared" si="4"/>
        <v>1192.7711375999997</v>
      </c>
    </row>
    <row r="151" spans="1:8" s="6" customFormat="1" ht="45">
      <c r="A151" s="24">
        <v>137</v>
      </c>
      <c r="B151" s="25" t="s">
        <v>286</v>
      </c>
      <c r="C151" s="24" t="s">
        <v>287</v>
      </c>
      <c r="D151" s="26" t="s">
        <v>145</v>
      </c>
      <c r="E151" s="27">
        <v>84.031999999999996</v>
      </c>
      <c r="F151" s="28">
        <v>1019.54</v>
      </c>
      <c r="G151" s="34">
        <f t="shared" si="3"/>
        <v>4292.2633999999998</v>
      </c>
      <c r="H151" s="34">
        <f t="shared" si="4"/>
        <v>360687.47802879999</v>
      </c>
    </row>
    <row r="152" spans="1:8" s="6" customFormat="1" ht="45">
      <c r="A152" s="24">
        <v>138</v>
      </c>
      <c r="B152" s="25" t="s">
        <v>288</v>
      </c>
      <c r="C152" s="24" t="s">
        <v>289</v>
      </c>
      <c r="D152" s="26" t="s">
        <v>198</v>
      </c>
      <c r="E152" s="27">
        <v>1</v>
      </c>
      <c r="F152" s="28">
        <v>107.99</v>
      </c>
      <c r="G152" s="34">
        <f t="shared" si="3"/>
        <v>454.6379</v>
      </c>
      <c r="H152" s="34">
        <f t="shared" si="4"/>
        <v>454.6379</v>
      </c>
    </row>
    <row r="153" spans="1:8" s="6" customFormat="1" ht="45">
      <c r="A153" s="24">
        <v>139</v>
      </c>
      <c r="B153" s="25" t="s">
        <v>290</v>
      </c>
      <c r="C153" s="24" t="s">
        <v>291</v>
      </c>
      <c r="D153" s="26" t="s">
        <v>198</v>
      </c>
      <c r="E153" s="27">
        <v>8</v>
      </c>
      <c r="F153" s="28">
        <v>403.63</v>
      </c>
      <c r="G153" s="34">
        <f t="shared" si="3"/>
        <v>1699.2823000000001</v>
      </c>
      <c r="H153" s="34">
        <f t="shared" si="4"/>
        <v>13594.258400000001</v>
      </c>
    </row>
    <row r="154" spans="1:8" s="6" customFormat="1" ht="33.75">
      <c r="A154" s="24">
        <v>140</v>
      </c>
      <c r="B154" s="25" t="s">
        <v>292</v>
      </c>
      <c r="C154" s="24" t="s">
        <v>293</v>
      </c>
      <c r="D154" s="26" t="s">
        <v>198</v>
      </c>
      <c r="E154" s="27">
        <v>2</v>
      </c>
      <c r="F154" s="28">
        <v>456.46</v>
      </c>
      <c r="G154" s="34">
        <f t="shared" si="3"/>
        <v>1921.6966</v>
      </c>
      <c r="H154" s="34">
        <f t="shared" si="4"/>
        <v>3843.3932</v>
      </c>
    </row>
    <row r="155" spans="1:8" s="33" customFormat="1" ht="16.5" customHeight="1">
      <c r="A155" s="29"/>
      <c r="B155" s="30"/>
      <c r="C155" s="31" t="s">
        <v>294</v>
      </c>
      <c r="D155" s="32"/>
      <c r="E155" s="32"/>
      <c r="F155" s="31"/>
      <c r="G155" s="35"/>
      <c r="H155" s="49">
        <f>SUM($H$15:$H$154)</f>
        <v>2243933.2559785475</v>
      </c>
    </row>
    <row r="156" spans="1:8" s="6" customFormat="1" ht="11.25">
      <c r="A156" s="11"/>
      <c r="B156" s="12"/>
      <c r="C156" s="11"/>
      <c r="D156" s="13"/>
      <c r="E156" s="13"/>
      <c r="F156" s="14"/>
      <c r="G156" s="14"/>
      <c r="H156" s="14"/>
    </row>
    <row r="157" spans="1:8" s="6" customFormat="1" ht="11.25">
      <c r="B157" s="7"/>
      <c r="D157" s="8"/>
      <c r="E157" s="8"/>
      <c r="F157" s="9"/>
      <c r="G157" s="9"/>
      <c r="H157" s="9"/>
    </row>
    <row r="158" spans="1:8" s="6" customFormat="1" ht="11.25">
      <c r="B158" s="7"/>
      <c r="D158" s="8"/>
      <c r="E158" s="8"/>
      <c r="F158" s="9"/>
      <c r="G158" s="36"/>
      <c r="H158" s="9"/>
    </row>
    <row r="159" spans="1:8" s="6" customFormat="1" ht="11.25">
      <c r="A159" s="15" t="s">
        <v>297</v>
      </c>
      <c r="B159" s="7"/>
      <c r="D159" s="8"/>
      <c r="E159" s="8"/>
      <c r="F159" s="9"/>
      <c r="G159" s="9"/>
      <c r="H159" s="9"/>
    </row>
    <row r="160" spans="1:8">
      <c r="A160" s="4"/>
    </row>
    <row r="161" spans="4:4">
      <c r="D161" s="4"/>
    </row>
  </sheetData>
  <mergeCells count="14">
    <mergeCell ref="A13:H13"/>
    <mergeCell ref="A14:H14"/>
    <mergeCell ref="A1:H1"/>
    <mergeCell ref="A2:H2"/>
    <mergeCell ref="A10:A11"/>
    <mergeCell ref="B10:B11"/>
    <mergeCell ref="C10:C11"/>
    <mergeCell ref="D10:D11"/>
    <mergeCell ref="E10:E11"/>
    <mergeCell ref="A4:H4"/>
    <mergeCell ref="A5:H5"/>
    <mergeCell ref="A6:H6"/>
    <mergeCell ref="A7:H7"/>
    <mergeCell ref="H10:H11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sKovalchuk</cp:lastModifiedBy>
  <cp:lastPrinted>2008-02-01T07:29:50Z</cp:lastPrinted>
  <dcterms:created xsi:type="dcterms:W3CDTF">2002-03-15T05:20:46Z</dcterms:created>
  <dcterms:modified xsi:type="dcterms:W3CDTF">2021-11-10T05:24:13Z</dcterms:modified>
</cp:coreProperties>
</file>